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810" windowHeight="6780"/>
  </bookViews>
  <sheets>
    <sheet name="Analysis" sheetId="2" r:id="rId1"/>
    <sheet name="we 2nd Oct" sheetId="7" r:id="rId2"/>
    <sheet name="we 25th Sep" sheetId="5" r:id="rId3"/>
    <sheet name="we 18th Sep" sheetId="1" r:id="rId4"/>
    <sheet name="we 11th Sep" sheetId="3" r:id="rId5"/>
    <sheet name="Returns analysis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5" i="7" l="1"/>
  <c r="G235" i="7"/>
  <c r="H235" i="7"/>
  <c r="I235" i="7"/>
  <c r="J235" i="7"/>
  <c r="K235" i="7"/>
  <c r="L235" i="7"/>
  <c r="M235" i="7"/>
  <c r="N235" i="7"/>
  <c r="O235" i="7"/>
  <c r="P235" i="7"/>
  <c r="Q235" i="7"/>
  <c r="R235" i="7"/>
  <c r="S235" i="7"/>
  <c r="T235" i="7"/>
  <c r="U235" i="7"/>
  <c r="F236" i="7"/>
  <c r="G236" i="7"/>
  <c r="H236" i="7"/>
  <c r="I236" i="7"/>
  <c r="J236" i="7"/>
  <c r="K236" i="7"/>
  <c r="L236" i="7"/>
  <c r="M236" i="7"/>
  <c r="N236" i="7"/>
  <c r="O236" i="7"/>
  <c r="P236" i="7"/>
  <c r="Q236" i="7"/>
  <c r="R236" i="7"/>
  <c r="S236" i="7"/>
  <c r="T236" i="7"/>
  <c r="U236" i="7"/>
  <c r="F237" i="7"/>
  <c r="G237" i="7"/>
  <c r="H237" i="7"/>
  <c r="I237" i="7"/>
  <c r="J237" i="7"/>
  <c r="K237" i="7"/>
  <c r="L237" i="7"/>
  <c r="M237" i="7"/>
  <c r="N237" i="7"/>
  <c r="O237" i="7"/>
  <c r="P237" i="7"/>
  <c r="Q237" i="7"/>
  <c r="R237" i="7"/>
  <c r="S237" i="7"/>
  <c r="T237" i="7"/>
  <c r="U237" i="7"/>
  <c r="E237" i="7"/>
  <c r="E236" i="7"/>
  <c r="E235" i="7"/>
  <c r="D237" i="7"/>
  <c r="D236" i="7"/>
  <c r="D235" i="7"/>
  <c r="U138" i="7"/>
  <c r="T138" i="7"/>
  <c r="S138" i="7"/>
  <c r="R138" i="7"/>
  <c r="Q138" i="7"/>
  <c r="P138" i="7"/>
  <c r="O138" i="7"/>
  <c r="N138" i="7"/>
  <c r="L138" i="7"/>
  <c r="K138" i="7"/>
  <c r="I138" i="7"/>
  <c r="H138" i="7"/>
  <c r="F138" i="7"/>
  <c r="E138" i="7"/>
  <c r="U95" i="7"/>
  <c r="T95" i="7"/>
  <c r="S95" i="7"/>
  <c r="R95" i="7"/>
  <c r="Q95" i="7"/>
  <c r="P95" i="7"/>
  <c r="O95" i="7"/>
  <c r="N95" i="7"/>
  <c r="L95" i="7"/>
  <c r="K95" i="7"/>
  <c r="I95" i="7"/>
  <c r="H95" i="7"/>
  <c r="J95" i="7" s="1"/>
  <c r="F95" i="7"/>
  <c r="E95" i="7"/>
  <c r="U47" i="7"/>
  <c r="T47" i="7"/>
  <c r="S47" i="7"/>
  <c r="R47" i="7"/>
  <c r="Q47" i="7"/>
  <c r="P47" i="7"/>
  <c r="O47" i="7"/>
  <c r="N47" i="7"/>
  <c r="L47" i="7"/>
  <c r="M47" i="7" s="1"/>
  <c r="K47" i="7"/>
  <c r="I47" i="7"/>
  <c r="H47" i="7"/>
  <c r="J47" i="7" s="1"/>
  <c r="F47" i="7"/>
  <c r="G47" i="7" s="1"/>
  <c r="E47" i="7"/>
  <c r="M95" i="7"/>
  <c r="D234" i="7"/>
  <c r="D233" i="7"/>
  <c r="J138" i="7" l="1"/>
  <c r="G95" i="7"/>
  <c r="G138" i="7"/>
  <c r="M138" i="7"/>
  <c r="U228" i="7"/>
  <c r="U233" i="7" s="1"/>
  <c r="T228" i="7"/>
  <c r="T233" i="7" s="1"/>
  <c r="S228" i="7"/>
  <c r="S233" i="7" s="1"/>
  <c r="R228" i="7"/>
  <c r="R233" i="7" s="1"/>
  <c r="Q228" i="7"/>
  <c r="Q233" i="7" s="1"/>
  <c r="P228" i="7"/>
  <c r="P233" i="7" s="1"/>
  <c r="O228" i="7"/>
  <c r="O233" i="7" s="1"/>
  <c r="N228" i="7"/>
  <c r="N233" i="7" s="1"/>
  <c r="L228" i="7"/>
  <c r="K228" i="7"/>
  <c r="K233" i="7" s="1"/>
  <c r="I228" i="7"/>
  <c r="I233" i="7" s="1"/>
  <c r="H228" i="7"/>
  <c r="F228" i="7"/>
  <c r="F233" i="7" s="1"/>
  <c r="E228" i="7"/>
  <c r="E233" i="7" s="1"/>
  <c r="U182" i="7"/>
  <c r="U234" i="7" s="1"/>
  <c r="T182" i="7"/>
  <c r="T234" i="7" s="1"/>
  <c r="S182" i="7"/>
  <c r="S234" i="7" s="1"/>
  <c r="R182" i="7"/>
  <c r="R234" i="7" s="1"/>
  <c r="Q182" i="7"/>
  <c r="Q234" i="7" s="1"/>
  <c r="P182" i="7"/>
  <c r="P234" i="7" s="1"/>
  <c r="O182" i="7"/>
  <c r="O234" i="7" s="1"/>
  <c r="N182" i="7"/>
  <c r="N234" i="7" s="1"/>
  <c r="L182" i="7"/>
  <c r="L234" i="7" s="1"/>
  <c r="K182" i="7"/>
  <c r="I182" i="7"/>
  <c r="I234" i="7" s="1"/>
  <c r="H182" i="7"/>
  <c r="H234" i="7" s="1"/>
  <c r="F182" i="7"/>
  <c r="F234" i="7" s="1"/>
  <c r="E182" i="7"/>
  <c r="E234" i="7" s="1"/>
  <c r="G182" i="7" l="1"/>
  <c r="G234" i="7" s="1"/>
  <c r="J182" i="7"/>
  <c r="J234" i="7" s="1"/>
  <c r="M182" i="7"/>
  <c r="M234" i="7" s="1"/>
  <c r="M228" i="7"/>
  <c r="M233" i="7" s="1"/>
  <c r="J228" i="7"/>
  <c r="J233" i="7" s="1"/>
  <c r="G228" i="7"/>
  <c r="G233" i="7" s="1"/>
  <c r="L233" i="7"/>
  <c r="H233" i="7"/>
  <c r="K234" i="7"/>
  <c r="D227" i="5"/>
  <c r="D226" i="5"/>
  <c r="D225" i="5"/>
  <c r="D224" i="5"/>
  <c r="D223" i="5"/>
  <c r="U220" i="5"/>
  <c r="U227" i="5" s="1"/>
  <c r="T220" i="5"/>
  <c r="T227" i="5" s="1"/>
  <c r="S220" i="5"/>
  <c r="S227" i="5" s="1"/>
  <c r="R220" i="5"/>
  <c r="R227" i="5" s="1"/>
  <c r="Q220" i="5"/>
  <c r="Q227" i="5" s="1"/>
  <c r="P220" i="5"/>
  <c r="P227" i="5" s="1"/>
  <c r="O220" i="5"/>
  <c r="O227" i="5" s="1"/>
  <c r="N220" i="5"/>
  <c r="N227" i="5" s="1"/>
  <c r="L220" i="5"/>
  <c r="L227" i="5" s="1"/>
  <c r="K220" i="5"/>
  <c r="K227" i="5" s="1"/>
  <c r="I220" i="5"/>
  <c r="I227" i="5" s="1"/>
  <c r="H220" i="5"/>
  <c r="H227" i="5" s="1"/>
  <c r="F220" i="5"/>
  <c r="F227" i="5" s="1"/>
  <c r="E220" i="5"/>
  <c r="E227" i="5" s="1"/>
  <c r="U179" i="5"/>
  <c r="U226" i="5" s="1"/>
  <c r="T179" i="5"/>
  <c r="T226" i="5" s="1"/>
  <c r="S179" i="5"/>
  <c r="S226" i="5" s="1"/>
  <c r="R179" i="5"/>
  <c r="R226" i="5" s="1"/>
  <c r="Q179" i="5"/>
  <c r="Q226" i="5" s="1"/>
  <c r="P179" i="5"/>
  <c r="P226" i="5" s="1"/>
  <c r="O179" i="5"/>
  <c r="O226" i="5" s="1"/>
  <c r="N179" i="5"/>
  <c r="N226" i="5" s="1"/>
  <c r="L179" i="5"/>
  <c r="L226" i="5" s="1"/>
  <c r="K179" i="5"/>
  <c r="K226" i="5" s="1"/>
  <c r="I179" i="5"/>
  <c r="I226" i="5" s="1"/>
  <c r="H179" i="5"/>
  <c r="H226" i="5" s="1"/>
  <c r="F179" i="5"/>
  <c r="E179" i="5"/>
  <c r="E226" i="5" s="1"/>
  <c r="E135" i="5"/>
  <c r="F135" i="5"/>
  <c r="H135" i="5"/>
  <c r="I135" i="5"/>
  <c r="K135" i="5"/>
  <c r="L135" i="5"/>
  <c r="N135" i="5"/>
  <c r="O135" i="5"/>
  <c r="P135" i="5"/>
  <c r="Q135" i="5"/>
  <c r="R135" i="5"/>
  <c r="S135" i="5"/>
  <c r="T135" i="5"/>
  <c r="U135" i="5"/>
  <c r="J135" i="5" l="1"/>
  <c r="G135" i="5"/>
  <c r="J179" i="5"/>
  <c r="J226" i="5" s="1"/>
  <c r="M135" i="5"/>
  <c r="G220" i="5"/>
  <c r="G227" i="5" s="1"/>
  <c r="M220" i="5"/>
  <c r="M227" i="5" s="1"/>
  <c r="J220" i="5"/>
  <c r="J227" i="5" s="1"/>
  <c r="F226" i="5"/>
  <c r="M179" i="5"/>
  <c r="M226" i="5" s="1"/>
  <c r="G179" i="5"/>
  <c r="G226" i="5" s="1"/>
  <c r="G233" i="1"/>
  <c r="G232" i="1"/>
  <c r="D230" i="1" l="1"/>
  <c r="D205" i="3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E225" i="5"/>
  <c r="U94" i="5"/>
  <c r="U224" i="5" s="1"/>
  <c r="T94" i="5"/>
  <c r="T224" i="5" s="1"/>
  <c r="S94" i="5"/>
  <c r="S224" i="5" s="1"/>
  <c r="R94" i="5"/>
  <c r="R224" i="5" s="1"/>
  <c r="Q94" i="5"/>
  <c r="Q224" i="5" s="1"/>
  <c r="P94" i="5"/>
  <c r="P224" i="5" s="1"/>
  <c r="O94" i="5"/>
  <c r="O224" i="5" s="1"/>
  <c r="N94" i="5"/>
  <c r="N224" i="5" s="1"/>
  <c r="L94" i="5"/>
  <c r="L224" i="5" s="1"/>
  <c r="K94" i="5"/>
  <c r="K224" i="5" s="1"/>
  <c r="I94" i="5"/>
  <c r="I224" i="5" s="1"/>
  <c r="H94" i="5"/>
  <c r="H224" i="5" s="1"/>
  <c r="F94" i="5"/>
  <c r="F224" i="5" s="1"/>
  <c r="E94" i="5"/>
  <c r="E224" i="5" s="1"/>
  <c r="U48" i="5"/>
  <c r="U223" i="5" s="1"/>
  <c r="T48" i="5"/>
  <c r="T223" i="5" s="1"/>
  <c r="S48" i="5"/>
  <c r="S223" i="5" s="1"/>
  <c r="R48" i="5"/>
  <c r="R223" i="5" s="1"/>
  <c r="Q48" i="5"/>
  <c r="Q223" i="5" s="1"/>
  <c r="P48" i="5"/>
  <c r="P223" i="5" s="1"/>
  <c r="O48" i="5"/>
  <c r="O223" i="5" s="1"/>
  <c r="N48" i="5"/>
  <c r="N223" i="5" s="1"/>
  <c r="L48" i="5"/>
  <c r="K48" i="5"/>
  <c r="K223" i="5" s="1"/>
  <c r="I48" i="5"/>
  <c r="I223" i="5" s="1"/>
  <c r="H48" i="5"/>
  <c r="H223" i="5" s="1"/>
  <c r="F48" i="5"/>
  <c r="F223" i="5" s="1"/>
  <c r="E48" i="5"/>
  <c r="E223" i="5" s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E229" i="1"/>
  <c r="E228" i="1"/>
  <c r="E227" i="1"/>
  <c r="E226" i="1"/>
  <c r="E225" i="1"/>
  <c r="U223" i="1"/>
  <c r="T223" i="1"/>
  <c r="S223" i="1"/>
  <c r="R223" i="1"/>
  <c r="Q223" i="1"/>
  <c r="P223" i="1"/>
  <c r="O223" i="1"/>
  <c r="N223" i="1"/>
  <c r="M223" i="1"/>
  <c r="J223" i="1"/>
  <c r="G223" i="1"/>
  <c r="L223" i="1"/>
  <c r="K223" i="1"/>
  <c r="I223" i="1"/>
  <c r="H223" i="1"/>
  <c r="F223" i="1"/>
  <c r="E223" i="1"/>
  <c r="M174" i="1"/>
  <c r="J174" i="1"/>
  <c r="U174" i="1"/>
  <c r="T174" i="1"/>
  <c r="S174" i="1"/>
  <c r="R174" i="1"/>
  <c r="Q174" i="1"/>
  <c r="P174" i="1"/>
  <c r="O174" i="1"/>
  <c r="N174" i="1"/>
  <c r="L174" i="1"/>
  <c r="K174" i="1"/>
  <c r="I174" i="1"/>
  <c r="H174" i="1"/>
  <c r="F174" i="1"/>
  <c r="G174" i="1" s="1"/>
  <c r="E174" i="1"/>
  <c r="G131" i="1"/>
  <c r="J131" i="1"/>
  <c r="M131" i="1"/>
  <c r="U131" i="1"/>
  <c r="T131" i="1"/>
  <c r="S131" i="1"/>
  <c r="R131" i="1"/>
  <c r="Q131" i="1"/>
  <c r="P131" i="1"/>
  <c r="O131" i="1"/>
  <c r="N131" i="1"/>
  <c r="L131" i="1"/>
  <c r="K131" i="1"/>
  <c r="I131" i="1"/>
  <c r="H131" i="1"/>
  <c r="F131" i="1"/>
  <c r="E131" i="1"/>
  <c r="G88" i="1"/>
  <c r="J88" i="1"/>
  <c r="M88" i="1"/>
  <c r="U88" i="1"/>
  <c r="T88" i="1"/>
  <c r="S88" i="1"/>
  <c r="R88" i="1"/>
  <c r="Q88" i="1"/>
  <c r="P88" i="1"/>
  <c r="O88" i="1"/>
  <c r="N88" i="1"/>
  <c r="L88" i="1"/>
  <c r="K88" i="1"/>
  <c r="I88" i="1"/>
  <c r="H88" i="1"/>
  <c r="F88" i="1"/>
  <c r="E88" i="1"/>
  <c r="U88" i="3"/>
  <c r="T88" i="3"/>
  <c r="S88" i="3"/>
  <c r="R88" i="3"/>
  <c r="P88" i="3"/>
  <c r="O88" i="3"/>
  <c r="N88" i="3"/>
  <c r="U45" i="3"/>
  <c r="T45" i="3"/>
  <c r="S45" i="3"/>
  <c r="R45" i="3"/>
  <c r="P45" i="3"/>
  <c r="O45" i="3"/>
  <c r="N45" i="3"/>
  <c r="R43" i="1"/>
  <c r="S43" i="1"/>
  <c r="T43" i="1"/>
  <c r="U43" i="1"/>
  <c r="Q43" i="1"/>
  <c r="M43" i="1"/>
  <c r="J43" i="1"/>
  <c r="G43" i="1"/>
  <c r="L43" i="1"/>
  <c r="K43" i="1"/>
  <c r="I43" i="1"/>
  <c r="H43" i="1"/>
  <c r="F43" i="1"/>
  <c r="E43" i="1"/>
  <c r="Q205" i="3"/>
  <c r="F205" i="3"/>
  <c r="G205" i="3"/>
  <c r="H205" i="3"/>
  <c r="I205" i="3"/>
  <c r="J205" i="3"/>
  <c r="K205" i="3"/>
  <c r="L205" i="3"/>
  <c r="M205" i="3"/>
  <c r="E205" i="3"/>
  <c r="Q204" i="3"/>
  <c r="Q203" i="3"/>
  <c r="Q202" i="3"/>
  <c r="Q201" i="3"/>
  <c r="Q200" i="3"/>
  <c r="Q198" i="3"/>
  <c r="Q163" i="3"/>
  <c r="Q124" i="3"/>
  <c r="Q88" i="3"/>
  <c r="Q45" i="3"/>
  <c r="G200" i="3"/>
  <c r="F200" i="3"/>
  <c r="H200" i="3"/>
  <c r="I200" i="3"/>
  <c r="J200" i="3"/>
  <c r="K200" i="3"/>
  <c r="L200" i="3"/>
  <c r="M200" i="3"/>
  <c r="F201" i="3"/>
  <c r="G201" i="3"/>
  <c r="H201" i="3"/>
  <c r="I201" i="3"/>
  <c r="J201" i="3"/>
  <c r="K201" i="3"/>
  <c r="L201" i="3"/>
  <c r="M201" i="3"/>
  <c r="F202" i="3"/>
  <c r="G202" i="3"/>
  <c r="H202" i="3"/>
  <c r="I202" i="3"/>
  <c r="J202" i="3"/>
  <c r="K202" i="3"/>
  <c r="L202" i="3"/>
  <c r="M202" i="3"/>
  <c r="F203" i="3"/>
  <c r="G203" i="3"/>
  <c r="H203" i="3"/>
  <c r="I203" i="3"/>
  <c r="J203" i="3"/>
  <c r="K203" i="3"/>
  <c r="L203" i="3"/>
  <c r="M203" i="3"/>
  <c r="F204" i="3"/>
  <c r="G204" i="3"/>
  <c r="H204" i="3"/>
  <c r="I204" i="3"/>
  <c r="J204" i="3"/>
  <c r="K204" i="3"/>
  <c r="L204" i="3"/>
  <c r="M204" i="3"/>
  <c r="E204" i="3"/>
  <c r="E203" i="3"/>
  <c r="E202" i="3"/>
  <c r="E201" i="3"/>
  <c r="E200" i="3"/>
  <c r="M198" i="3"/>
  <c r="J198" i="3"/>
  <c r="G198" i="3"/>
  <c r="L198" i="3"/>
  <c r="K198" i="3"/>
  <c r="I198" i="3"/>
  <c r="H198" i="3"/>
  <c r="F198" i="3"/>
  <c r="E198" i="3"/>
  <c r="M163" i="3"/>
  <c r="J163" i="3"/>
  <c r="L163" i="3"/>
  <c r="K163" i="3"/>
  <c r="I163" i="3"/>
  <c r="H163" i="3"/>
  <c r="G163" i="3"/>
  <c r="F163" i="3"/>
  <c r="E163" i="3"/>
  <c r="M124" i="3"/>
  <c r="J124" i="3"/>
  <c r="G124" i="3"/>
  <c r="L124" i="3"/>
  <c r="K124" i="3"/>
  <c r="I124" i="3"/>
  <c r="H124" i="3"/>
  <c r="F124" i="3"/>
  <c r="E124" i="3"/>
  <c r="M88" i="3"/>
  <c r="J88" i="3"/>
  <c r="G88" i="3"/>
  <c r="L88" i="3"/>
  <c r="K88" i="3"/>
  <c r="I88" i="3"/>
  <c r="H88" i="3"/>
  <c r="F88" i="3"/>
  <c r="E88" i="3"/>
  <c r="J45" i="3"/>
  <c r="M45" i="3"/>
  <c r="L45" i="3"/>
  <c r="K45" i="3"/>
  <c r="I45" i="3"/>
  <c r="H45" i="3"/>
  <c r="J94" i="5" l="1"/>
  <c r="J224" i="5" s="1"/>
  <c r="G48" i="5"/>
  <c r="G223" i="5" s="1"/>
  <c r="M48" i="5"/>
  <c r="M223" i="5" s="1"/>
  <c r="L223" i="5"/>
  <c r="G94" i="5"/>
  <c r="G224" i="5" s="1"/>
  <c r="J48" i="5"/>
  <c r="J223" i="5" s="1"/>
  <c r="M94" i="5"/>
  <c r="M224" i="5" s="1"/>
  <c r="G45" i="3"/>
  <c r="F45" i="3"/>
  <c r="E45" i="3"/>
  <c r="D204" i="3" l="1"/>
  <c r="D203" i="3"/>
  <c r="D202" i="3"/>
  <c r="D201" i="3"/>
  <c r="D200" i="3"/>
  <c r="D229" i="1"/>
  <c r="D228" i="1"/>
  <c r="D227" i="1"/>
  <c r="D226" i="1"/>
  <c r="D225" i="1"/>
  <c r="D228" i="5"/>
  <c r="D238" i="7" l="1"/>
</calcChain>
</file>

<file path=xl/sharedStrings.xml><?xml version="1.0" encoding="utf-8"?>
<sst xmlns="http://schemas.openxmlformats.org/spreadsheetml/2006/main" count="4399" uniqueCount="205">
  <si>
    <t>Applied filters:
'corona_edu_status_sept_uat'[Date Inserted] is 18 September 2020, 17 September 2020, 16 September 2020, 15 September 2020, or 14 September 2020
LA (name) is Slough</t>
  </si>
  <si>
    <t>URN</t>
  </si>
  <si>
    <t>Establishment name</t>
  </si>
  <si>
    <t>Establishment open?</t>
  </si>
  <si>
    <t>'Latest Submissions Daily'[Date Inserted]</t>
  </si>
  <si>
    <t>Total pupils</t>
  </si>
  <si>
    <t>Attending pupils</t>
  </si>
  <si>
    <t>Attendance rate</t>
  </si>
  <si>
    <t>Total pupils with EHCP</t>
  </si>
  <si>
    <t>Attending pupils with EHCP</t>
  </si>
  <si>
    <t>EHCP attendance rate</t>
  </si>
  <si>
    <t>Total pupils with social worker</t>
  </si>
  <si>
    <t>Attending pupils with social worker</t>
  </si>
  <si>
    <t>Pupils with social workers attendance rate</t>
  </si>
  <si>
    <t>Student confirmed covid</t>
  </si>
  <si>
    <t>Student contact with covid</t>
  </si>
  <si>
    <t>Student suspected covid</t>
  </si>
  <si>
    <t>Teachers unable to attend</t>
  </si>
  <si>
    <t>Teacher  absent "Other"</t>
  </si>
  <si>
    <t>Teacher isolating possible contact)</t>
  </si>
  <si>
    <t>Teacher suspected/confirmed covid</t>
  </si>
  <si>
    <t>Teacher unwell (not covid)</t>
  </si>
  <si>
    <t>Reason why not fully open</t>
  </si>
  <si>
    <t>Reason why not fully open notes</t>
  </si>
  <si>
    <t>109760</t>
  </si>
  <si>
    <t>Slough Centre Nursery School</t>
  </si>
  <si>
    <t>Yes</t>
  </si>
  <si>
    <t/>
  </si>
  <si>
    <t>109761</t>
  </si>
  <si>
    <t>Baylis Court Nursery School</t>
  </si>
  <si>
    <t>109762</t>
  </si>
  <si>
    <t>Cippenham Nursery School</t>
  </si>
  <si>
    <t>109763</t>
  </si>
  <si>
    <t>Lea Nursery School</t>
  </si>
  <si>
    <t>109765</t>
  </si>
  <si>
    <t>Chalvey Nursery School &amp; Early Years Centre</t>
  </si>
  <si>
    <t>109943</t>
  </si>
  <si>
    <t>Wexham Court Primary School</t>
  </si>
  <si>
    <t>109995</t>
  </si>
  <si>
    <t>St Mary's Church of England Primary School</t>
  </si>
  <si>
    <t>110078</t>
  </si>
  <si>
    <t>Wexham School</t>
  </si>
  <si>
    <t>110084</t>
  </si>
  <si>
    <t>St Bernard's Catholic Grammar School</t>
  </si>
  <si>
    <t>110089</t>
  </si>
  <si>
    <t>Priory School</t>
  </si>
  <si>
    <t>No</t>
  </si>
  <si>
    <t>Not open for all year groups</t>
  </si>
  <si>
    <t>110090</t>
  </si>
  <si>
    <t>Holy Family Catholic Primary School</t>
  </si>
  <si>
    <t>110095</t>
  </si>
  <si>
    <t>Pippins School</t>
  </si>
  <si>
    <t>130372</t>
  </si>
  <si>
    <t>Penn Wood Primary and Nursery School</t>
  </si>
  <si>
    <t>130604</t>
  </si>
  <si>
    <t>Windsor Forest Colleges Group</t>
  </si>
  <si>
    <t>132089</t>
  </si>
  <si>
    <t>Claycots School</t>
  </si>
  <si>
    <t>134085</t>
  </si>
  <si>
    <t>Islamic Shakhsiyah Foundation</t>
  </si>
  <si>
    <t>134778</t>
  </si>
  <si>
    <t>Khalsa Primary School</t>
  </si>
  <si>
    <t>135099</t>
  </si>
  <si>
    <t>Iqra Slough Islamic Primary School</t>
  </si>
  <si>
    <t>135631</t>
  </si>
  <si>
    <t>The Langley Academy</t>
  </si>
  <si>
    <t>136420</t>
  </si>
  <si>
    <t>Upton Court Grammar School</t>
  </si>
  <si>
    <t>136521</t>
  </si>
  <si>
    <t>Langley Grammar School</t>
  </si>
  <si>
    <t>136951</t>
  </si>
  <si>
    <t>Langley Hall Primary Academy</t>
  </si>
  <si>
    <t>137010</t>
  </si>
  <si>
    <t>Lynch Hill School Primary Academy</t>
  </si>
  <si>
    <t>137259</t>
  </si>
  <si>
    <t>Baylis Court School</t>
  </si>
  <si>
    <t>137287</t>
  </si>
  <si>
    <t>Slough and Eton Church of England Business and Enterprise College</t>
  </si>
  <si>
    <t>137726</t>
  </si>
  <si>
    <t>Herschel Grammar School</t>
  </si>
  <si>
    <t>138012</t>
  </si>
  <si>
    <t>The Westgate School</t>
  </si>
  <si>
    <t>138013</t>
  </si>
  <si>
    <t>The Cippenham School</t>
  </si>
  <si>
    <t>138166</t>
  </si>
  <si>
    <t>Marish Primary School</t>
  </si>
  <si>
    <t>138192</t>
  </si>
  <si>
    <t>Ryvers School</t>
  </si>
  <si>
    <t>138659</t>
  </si>
  <si>
    <t>Castleview Primary School</t>
  </si>
  <si>
    <t>138731</t>
  </si>
  <si>
    <t>Phoenix Infant Academy</t>
  </si>
  <si>
    <t>139198</t>
  </si>
  <si>
    <t>Willow Primary School</t>
  </si>
  <si>
    <t>139333</t>
  </si>
  <si>
    <t>James Elliman Academy</t>
  </si>
  <si>
    <t>139567</t>
  </si>
  <si>
    <t>Colnbrook Church of England Primary School</t>
  </si>
  <si>
    <t>139943</t>
  </si>
  <si>
    <t>Foxborough Primary School</t>
  </si>
  <si>
    <t>140857</t>
  </si>
  <si>
    <t>Western House Academy</t>
  </si>
  <si>
    <t>Suspected or confirmed COVID-19 cases in your educational setting</t>
  </si>
  <si>
    <t>140994</t>
  </si>
  <si>
    <t>The Langley Heritage Primary</t>
  </si>
  <si>
    <t>141009</t>
  </si>
  <si>
    <t>Ditton Park Academy</t>
  </si>
  <si>
    <t>141970</t>
  </si>
  <si>
    <t>Eden Girls' School, Slough</t>
  </si>
  <si>
    <t>142173</t>
  </si>
  <si>
    <t>The Langley Academy Primary</t>
  </si>
  <si>
    <t>142607</t>
  </si>
  <si>
    <t>Haybrook College</t>
  </si>
  <si>
    <t>143327</t>
  </si>
  <si>
    <t>Beechwood School</t>
  </si>
  <si>
    <t>143802</t>
  </si>
  <si>
    <t>St Ethelbert's Catholic Primary School</t>
  </si>
  <si>
    <t>143804</t>
  </si>
  <si>
    <t>St Anthony's Catholic Primary School</t>
  </si>
  <si>
    <t>144501</t>
  </si>
  <si>
    <t>The Godolphin Junior Academy</t>
  </si>
  <si>
    <t>145741</t>
  </si>
  <si>
    <t>Arbour Vale School</t>
  </si>
  <si>
    <t>146820</t>
  </si>
  <si>
    <t>Lynch Hill Enterprise Academy</t>
  </si>
  <si>
    <t>143803</t>
  </si>
  <si>
    <t>St Joseph's Catholic High School</t>
  </si>
  <si>
    <t>140244</t>
  </si>
  <si>
    <t>Littledown School</t>
  </si>
  <si>
    <t>14th Sep</t>
  </si>
  <si>
    <t>15th Sep</t>
  </si>
  <si>
    <t>16th Sep</t>
  </si>
  <si>
    <t>17th Sep</t>
  </si>
  <si>
    <t>18th Sep</t>
  </si>
  <si>
    <t>INSET day or other teacher training</t>
  </si>
  <si>
    <t>IEP day for target setting, pupils only attend for short meeting</t>
  </si>
  <si>
    <t>Other</t>
  </si>
  <si>
    <t>In order to support our current Y1 pupils, Reception class start date has been delayed by a week.  Nursery parent visits are taking place this week so pupil start date has been delayed by one week in.</t>
  </si>
  <si>
    <t>Applied filters:
'corona_edu_status_sept_uat'[Date Inserted] is 10 September 2020, 09 September 2020, 08 September 2020, or 11 September 2020
LA (name) is Slough</t>
  </si>
  <si>
    <t>7th Sep</t>
  </si>
  <si>
    <t>8th Sep</t>
  </si>
  <si>
    <t>9th Sep</t>
  </si>
  <si>
    <t>10th Sep</t>
  </si>
  <si>
    <t>11th Sep</t>
  </si>
  <si>
    <t>w/e</t>
  </si>
  <si>
    <t>25th Sep</t>
  </si>
  <si>
    <t>Total Pupils</t>
  </si>
  <si>
    <t>Attending Pupils</t>
  </si>
  <si>
    <t>EHCP Attendance Rate</t>
  </si>
  <si>
    <t>Pupils with Social worker Attendance Rate</t>
  </si>
  <si>
    <t>Al-Madani Independent Grammar School</t>
  </si>
  <si>
    <t>145416</t>
  </si>
  <si>
    <t>Staff shortages</t>
  </si>
  <si>
    <t>Applied filters:
'corona_edu_status_sept_uat'[Date Inserted] is 22 September 2020, 21 September 2020, or 23 September 2020
LA (name) is Slough</t>
  </si>
  <si>
    <t>21st Sep</t>
  </si>
  <si>
    <t>22nd Sep</t>
  </si>
  <si>
    <t>24th Sep</t>
  </si>
  <si>
    <t>23rd Sep</t>
  </si>
  <si>
    <t>Max</t>
  </si>
  <si>
    <t>Number of schools submitting a return</t>
  </si>
  <si>
    <t>SCHOOL ATTENDANCE SUMMARY</t>
  </si>
  <si>
    <t>Range</t>
  </si>
  <si>
    <t>w/e 18th</t>
  </si>
  <si>
    <t>School</t>
  </si>
  <si>
    <t xml:space="preserve">Student </t>
  </si>
  <si>
    <t>confirmed covid</t>
  </si>
  <si>
    <t>contact with covid</t>
  </si>
  <si>
    <t>suspected covid</t>
  </si>
  <si>
    <t>Beechwood</t>
  </si>
  <si>
    <t>Western House</t>
  </si>
  <si>
    <t>Langley Academu Primary</t>
  </si>
  <si>
    <t>144748</t>
  </si>
  <si>
    <t>Grove Academy</t>
  </si>
  <si>
    <t>22nd  Sep</t>
  </si>
  <si>
    <t>23rd  Sep</t>
  </si>
  <si>
    <t>24th  Sep</t>
  </si>
  <si>
    <t>25th  Sep</t>
  </si>
  <si>
    <t>Langley Heritage</t>
  </si>
  <si>
    <t>Eden Girls School</t>
  </si>
  <si>
    <t>Baylis Court Nursery</t>
  </si>
  <si>
    <t>Chalvey Early Years Centre</t>
  </si>
  <si>
    <t>Castleview School</t>
  </si>
  <si>
    <t>Colnbrook CE Primary School</t>
  </si>
  <si>
    <t>Montem Academy</t>
  </si>
  <si>
    <t>Our Lady of Peace Catholic Primary and Nursery School</t>
  </si>
  <si>
    <t>Ryvers Primary School</t>
  </si>
  <si>
    <t>St Mary's CE Primary School</t>
  </si>
  <si>
    <t>Slough &amp; Eton C of E Business &amp; Enterprise College</t>
  </si>
  <si>
    <t xml:space="preserve">The Langley Heritage Primary </t>
  </si>
  <si>
    <t xml:space="preserve">The Godolphin Junior Academy </t>
  </si>
  <si>
    <t>Applied filters:
'corona_edu_status_sept_uat'[Date Inserted] is 29 September 2020 or 28 September 2020
LA (name) is Slough</t>
  </si>
  <si>
    <t>28th Sep</t>
  </si>
  <si>
    <t>29th Sep</t>
  </si>
  <si>
    <t>30th Sep</t>
  </si>
  <si>
    <t>1st Oct</t>
  </si>
  <si>
    <t>2nd oct</t>
  </si>
  <si>
    <t>Total Schools</t>
  </si>
  <si>
    <t>2nd Oct</t>
  </si>
  <si>
    <t>Schools with signifcant numbers of children absent due to Covid</t>
  </si>
  <si>
    <t>None #</t>
  </si>
  <si>
    <t># - note the gaps in returns</t>
  </si>
  <si>
    <t>Number on roll Jan 2020 Census</t>
  </si>
  <si>
    <t xml:space="preserve">Download from Portal taken 1800hrs  </t>
  </si>
  <si>
    <t>2nd October 2020</t>
  </si>
  <si>
    <t>5th Oct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</si>
</sst>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"/>
    <numFmt numFmtId="165" formatCode="0.0%;\-0.0%;0.0%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B050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9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0" fillId="0" borderId="0"/>
  </cellStyleXfs>
  <cellXfs count="121">
    <xf numFmtId="0" fontId="0" fillId="0" borderId="0" xfId="0"/>
    <xf numFmtId="164" fontId="0" fillId="0" borderId="0" xfId="0" applyNumberFormat="1"/>
    <xf numFmtId="3" fontId="0" fillId="0" borderId="0" xfId="0" applyNumberFormat="1"/>
    <xf numFmtId="3" fontId="0" fillId="0" borderId="0" xfId="0" applyNumberFormat="1"/>
    <xf numFmtId="165" fontId="0" fillId="0" borderId="0" xfId="0" applyNumberFormat="1"/>
    <xf numFmtId="3" fontId="0" fillId="0" borderId="0" xfId="0" applyNumberFormat="1"/>
    <xf numFmtId="3" fontId="0" fillId="0" borderId="0" xfId="0" applyNumberFormat="1"/>
    <xf numFmtId="165" fontId="0" fillId="0" borderId="0" xfId="0" applyNumberFormat="1"/>
    <xf numFmtId="3" fontId="0" fillId="0" borderId="0" xfId="0" applyNumberFormat="1"/>
    <xf numFmtId="3" fontId="0" fillId="0" borderId="0" xfId="0" applyNumberFormat="1"/>
    <xf numFmtId="165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5" borderId="0" xfId="0" applyFill="1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/>
    <xf numFmtId="1" fontId="0" fillId="0" borderId="0" xfId="0" applyNumberFormat="1"/>
    <xf numFmtId="3" fontId="0" fillId="5" borderId="1" xfId="0" applyNumberFormat="1" applyFill="1" applyBorder="1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  <xf numFmtId="0" fontId="0" fillId="4" borderId="0" xfId="0" applyFill="1"/>
    <xf numFmtId="0" fontId="0" fillId="11" borderId="0" xfId="0" applyFill="1"/>
    <xf numFmtId="0" fontId="0" fillId="11" borderId="0" xfId="0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3" fontId="0" fillId="0" borderId="1" xfId="0" applyNumberFormat="1" applyBorder="1"/>
    <xf numFmtId="166" fontId="0" fillId="0" borderId="1" xfId="0" applyNumberFormat="1" applyBorder="1"/>
    <xf numFmtId="0" fontId="2" fillId="12" borderId="0" xfId="0" applyFont="1" applyFill="1" applyAlignment="1">
      <alignment vertical="top" wrapText="1"/>
    </xf>
    <xf numFmtId="0" fontId="0" fillId="12" borderId="0" xfId="0" applyFill="1"/>
    <xf numFmtId="166" fontId="1" fillId="0" borderId="1" xfId="0" applyNumberFormat="1" applyFont="1" applyBorder="1" applyAlignment="1">
      <alignment horizontal="center"/>
    </xf>
    <xf numFmtId="166" fontId="0" fillId="0" borderId="1" xfId="1" applyNumberFormat="1" applyFont="1" applyBorder="1"/>
    <xf numFmtId="0" fontId="0" fillId="5" borderId="1" xfId="0" applyFill="1" applyBorder="1"/>
    <xf numFmtId="0" fontId="0" fillId="0" borderId="0" xfId="0" applyBorder="1"/>
    <xf numFmtId="0" fontId="0" fillId="6" borderId="0" xfId="0" applyFill="1" applyAlignment="1">
      <alignment vertical="top" wrapText="1"/>
    </xf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horizontal="center" vertical="top" wrapText="1"/>
    </xf>
    <xf numFmtId="0" fontId="0" fillId="0" borderId="4" xfId="0" applyBorder="1" applyAlignment="1"/>
    <xf numFmtId="0" fontId="0" fillId="0" borderId="2" xfId="0" applyBorder="1" applyAlignment="1"/>
    <xf numFmtId="164" fontId="1" fillId="10" borderId="3" xfId="0" applyNumberFormat="1" applyFont="1" applyFill="1" applyBorder="1"/>
    <xf numFmtId="0" fontId="0" fillId="0" borderId="0" xfId="0" applyFill="1"/>
    <xf numFmtId="3" fontId="0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4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1" fillId="13" borderId="1" xfId="2" quotePrefix="1" applyNumberFormat="1" applyFont="1" applyFill="1" applyBorder="1" applyAlignment="1">
      <alignment horizontal="left" vertical="center"/>
    </xf>
    <xf numFmtId="0" fontId="11" fillId="13" borderId="1" xfId="2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1" fillId="13" borderId="0" xfId="2" quotePrefix="1" applyNumberFormat="1" applyFont="1" applyFill="1" applyBorder="1" applyAlignment="1">
      <alignment horizontal="left" vertical="center"/>
    </xf>
    <xf numFmtId="0" fontId="0" fillId="0" borderId="1" xfId="0" applyFont="1" applyBorder="1"/>
    <xf numFmtId="0" fontId="0" fillId="14" borderId="1" xfId="0" applyFill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0" fontId="0" fillId="0" borderId="2" xfId="0" applyBorder="1" applyAlignment="1"/>
    <xf numFmtId="0" fontId="2" fillId="0" borderId="1" xfId="0" applyFont="1" applyBorder="1"/>
    <xf numFmtId="3" fontId="0" fillId="15" borderId="0" xfId="0" applyNumberFormat="1" applyFill="1"/>
    <xf numFmtId="0" fontId="0" fillId="16" borderId="1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13" fillId="0" borderId="0" xfId="0" applyFont="1" applyFill="1" applyBorder="1"/>
    <xf numFmtId="0" fontId="1" fillId="0" borderId="4" xfId="0" applyFont="1" applyBorder="1" applyAlignment="1">
      <alignment vertical="top"/>
    </xf>
    <xf numFmtId="0" fontId="0" fillId="0" borderId="2" xfId="0" applyBorder="1" applyAlignment="1"/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3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3" fillId="0" borderId="0" xfId="0" applyFont="1" applyFill="1"/>
    <xf numFmtId="0" fontId="13" fillId="0" borderId="3" xfId="0" applyFont="1" applyFill="1" applyBorder="1"/>
    <xf numFmtId="0" fontId="0" fillId="0" borderId="3" xfId="0" applyFont="1" applyFill="1" applyBorder="1"/>
    <xf numFmtId="0" fontId="1" fillId="0" borderId="0" xfId="0" applyFont="1" applyFill="1"/>
    <xf numFmtId="0" fontId="0" fillId="0" borderId="1" xfId="0" applyBorder="1" applyAlignment="1"/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4" fillId="13" borderId="0" xfId="2" quotePrefix="1" applyNumberFormat="1" applyFont="1" applyFill="1" applyBorder="1" applyAlignment="1">
      <alignment horizontal="left" vertical="center"/>
    </xf>
    <xf numFmtId="0" fontId="1" fillId="0" borderId="0" xfId="0" applyFont="1" applyBorder="1" applyAlignment="1"/>
    <xf numFmtId="0" fontId="12" fillId="13" borderId="0" xfId="2" applyNumberFormat="1" applyFont="1" applyFill="1" applyBorder="1" applyAlignment="1">
      <alignment horizontal="left" vertical="center"/>
    </xf>
    <xf numFmtId="0" fontId="0" fillId="0" borderId="0" xfId="0" applyBorder="1" applyAlignment="1"/>
    <xf numFmtId="0" fontId="12" fillId="13" borderId="0" xfId="2" quotePrefix="1" applyNumberFormat="1" applyFont="1" applyFill="1" applyBorder="1" applyAlignment="1">
      <alignment horizontal="left" vertical="center"/>
    </xf>
    <xf numFmtId="0" fontId="12" fillId="13" borderId="0" xfId="2" quotePrefix="1" applyNumberFormat="1" applyFont="1" applyFill="1" applyBorder="1" applyAlignment="1">
      <alignment horizontal="left" vertical="center"/>
    </xf>
    <xf numFmtId="3" fontId="0" fillId="0" borderId="1" xfId="0" applyNumberFormat="1" applyFont="1" applyBorder="1" applyAlignment="1">
      <alignment horizontal="center"/>
    </xf>
    <xf numFmtId="0" fontId="0" fillId="0" borderId="4" xfId="0" applyBorder="1"/>
    <xf numFmtId="3" fontId="0" fillId="0" borderId="2" xfId="0" applyNumberFormat="1" applyFon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1" fillId="15" borderId="1" xfId="2" quotePrefix="1" applyNumberFormat="1" applyFont="1" applyFill="1" applyBorder="1" applyAlignment="1">
      <alignment horizontal="left" vertical="center"/>
    </xf>
    <xf numFmtId="0" fontId="11" fillId="17" borderId="1" xfId="2" quotePrefix="1" applyNumberFormat="1" applyFont="1" applyFill="1" applyBorder="1" applyAlignment="1">
      <alignment horizontal="left" vertical="center"/>
    </xf>
    <xf numFmtId="0" fontId="11" fillId="17" borderId="1" xfId="2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8" borderId="10" xfId="0" applyFill="1" applyBorder="1" applyAlignment="1">
      <alignment horizontal="center" vertical="top" wrapText="1"/>
    </xf>
    <xf numFmtId="0" fontId="0" fillId="7" borderId="10" xfId="0" applyFill="1" applyBorder="1" applyAlignment="1">
      <alignment horizontal="center" vertical="top" wrapText="1"/>
    </xf>
    <xf numFmtId="0" fontId="1" fillId="7" borderId="10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vertical="top" wrapText="1"/>
    </xf>
    <xf numFmtId="0" fontId="5" fillId="9" borderId="10" xfId="0" applyFont="1" applyFill="1" applyBorder="1" applyAlignment="1">
      <alignment vertical="top" wrapText="1"/>
    </xf>
    <xf numFmtId="0" fontId="0" fillId="0" borderId="11" xfId="0" applyBorder="1" applyAlignment="1">
      <alignment horizontal="center"/>
    </xf>
    <xf numFmtId="0" fontId="0" fillId="14" borderId="11" xfId="0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0" fillId="0" borderId="0" xfId="1" applyNumberFormat="1" applyFont="1"/>
    <xf numFmtId="0" fontId="15" fillId="0" borderId="0" xfId="0" applyFont="1"/>
  </cellXfs>
  <cellStyles count="3">
    <cellStyle name="Normal" xfId="0" builtinId="0"/>
    <cellStyle name="Normal 5" xfId="2"/>
    <cellStyle name="Percent" xfId="1" builtinId="5"/>
  </cellStyles>
  <dxfs count="4">
    <dxf>
      <numFmt numFmtId="0" formatCode="General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99FF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99FF"/>
      <color rgb="FF00FFFF"/>
      <color rgb="FFFF7C8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Number of schools submitting a return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Analysis!$D$52</c:f>
              <c:strCache>
                <c:ptCount val="1"/>
                <c:pt idx="0">
                  <c:v>Number of schools submitting a return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rgbClr val="FF7C80"/>
                </a:solidFill>
              </a:ln>
            </c:spPr>
          </c:marker>
          <c:cat>
            <c:strRef>
              <c:f>Analysis!$A$53:$A$72</c:f>
              <c:strCache>
                <c:ptCount val="20"/>
                <c:pt idx="0">
                  <c:v>7th Sep</c:v>
                </c:pt>
                <c:pt idx="1">
                  <c:v>8th Sep</c:v>
                </c:pt>
                <c:pt idx="2">
                  <c:v>9th Sep</c:v>
                </c:pt>
                <c:pt idx="3">
                  <c:v>10th Sep</c:v>
                </c:pt>
                <c:pt idx="4">
                  <c:v>11th Sep</c:v>
                </c:pt>
                <c:pt idx="5">
                  <c:v>14th Sep</c:v>
                </c:pt>
                <c:pt idx="6">
                  <c:v>15th Sep</c:v>
                </c:pt>
                <c:pt idx="7">
                  <c:v>16th Sep</c:v>
                </c:pt>
                <c:pt idx="8">
                  <c:v>17th Sep</c:v>
                </c:pt>
                <c:pt idx="9">
                  <c:v>18th Sep</c:v>
                </c:pt>
                <c:pt idx="10">
                  <c:v>21st Sep</c:v>
                </c:pt>
                <c:pt idx="11">
                  <c:v>22nd  Sep</c:v>
                </c:pt>
                <c:pt idx="12">
                  <c:v>23rd  Sep</c:v>
                </c:pt>
                <c:pt idx="13">
                  <c:v>24th  Sep</c:v>
                </c:pt>
                <c:pt idx="14">
                  <c:v>25th  Sep</c:v>
                </c:pt>
                <c:pt idx="15">
                  <c:v>28th Sep</c:v>
                </c:pt>
                <c:pt idx="16">
                  <c:v>29th Sep</c:v>
                </c:pt>
                <c:pt idx="17">
                  <c:v>30th Sep</c:v>
                </c:pt>
                <c:pt idx="18">
                  <c:v>1st Oct</c:v>
                </c:pt>
                <c:pt idx="19">
                  <c:v>2nd oct</c:v>
                </c:pt>
              </c:strCache>
            </c:strRef>
          </c:cat>
          <c:val>
            <c:numRef>
              <c:f>Analysis!$D$53:$D$72</c:f>
              <c:numCache>
                <c:formatCode>General</c:formatCode>
                <c:ptCount val="20"/>
                <c:pt idx="0">
                  <c:v>34</c:v>
                </c:pt>
                <c:pt idx="1">
                  <c:v>38</c:v>
                </c:pt>
                <c:pt idx="2">
                  <c:v>35</c:v>
                </c:pt>
                <c:pt idx="3">
                  <c:v>42</c:v>
                </c:pt>
                <c:pt idx="4">
                  <c:v>41</c:v>
                </c:pt>
                <c:pt idx="5">
                  <c:v>39</c:v>
                </c:pt>
                <c:pt idx="6">
                  <c:v>44</c:v>
                </c:pt>
                <c:pt idx="7">
                  <c:v>42</c:v>
                </c:pt>
                <c:pt idx="8">
                  <c:v>42</c:v>
                </c:pt>
                <c:pt idx="9">
                  <c:v>48</c:v>
                </c:pt>
                <c:pt idx="10">
                  <c:v>44</c:v>
                </c:pt>
                <c:pt idx="11">
                  <c:v>45</c:v>
                </c:pt>
                <c:pt idx="12">
                  <c:v>42</c:v>
                </c:pt>
                <c:pt idx="13">
                  <c:v>43</c:v>
                </c:pt>
                <c:pt idx="14">
                  <c:v>40</c:v>
                </c:pt>
                <c:pt idx="15">
                  <c:v>47</c:v>
                </c:pt>
                <c:pt idx="16">
                  <c:v>44</c:v>
                </c:pt>
                <c:pt idx="17">
                  <c:v>42</c:v>
                </c:pt>
                <c:pt idx="18">
                  <c:v>47</c:v>
                </c:pt>
                <c:pt idx="19">
                  <c:v>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Analysis!$B$52</c:f>
              <c:strCache>
                <c:ptCount val="1"/>
                <c:pt idx="0">
                  <c:v>Total Schools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ln>
                <a:solidFill>
                  <a:srgbClr val="002060"/>
                </a:solidFill>
              </a:ln>
            </c:spPr>
          </c:marker>
          <c:cat>
            <c:strRef>
              <c:f>Analysis!$A$53:$A$72</c:f>
              <c:strCache>
                <c:ptCount val="20"/>
                <c:pt idx="0">
                  <c:v>7th Sep</c:v>
                </c:pt>
                <c:pt idx="1">
                  <c:v>8th Sep</c:v>
                </c:pt>
                <c:pt idx="2">
                  <c:v>9th Sep</c:v>
                </c:pt>
                <c:pt idx="3">
                  <c:v>10th Sep</c:v>
                </c:pt>
                <c:pt idx="4">
                  <c:v>11th Sep</c:v>
                </c:pt>
                <c:pt idx="5">
                  <c:v>14th Sep</c:v>
                </c:pt>
                <c:pt idx="6">
                  <c:v>15th Sep</c:v>
                </c:pt>
                <c:pt idx="7">
                  <c:v>16th Sep</c:v>
                </c:pt>
                <c:pt idx="8">
                  <c:v>17th Sep</c:v>
                </c:pt>
                <c:pt idx="9">
                  <c:v>18th Sep</c:v>
                </c:pt>
                <c:pt idx="10">
                  <c:v>21st Sep</c:v>
                </c:pt>
                <c:pt idx="11">
                  <c:v>22nd  Sep</c:v>
                </c:pt>
                <c:pt idx="12">
                  <c:v>23rd  Sep</c:v>
                </c:pt>
                <c:pt idx="13">
                  <c:v>24th  Sep</c:v>
                </c:pt>
                <c:pt idx="14">
                  <c:v>25th  Sep</c:v>
                </c:pt>
                <c:pt idx="15">
                  <c:v>28th Sep</c:v>
                </c:pt>
                <c:pt idx="16">
                  <c:v>29th Sep</c:v>
                </c:pt>
                <c:pt idx="17">
                  <c:v>30th Sep</c:v>
                </c:pt>
                <c:pt idx="18">
                  <c:v>1st Oct</c:v>
                </c:pt>
                <c:pt idx="19">
                  <c:v>2nd oct</c:v>
                </c:pt>
              </c:strCache>
            </c:strRef>
          </c:cat>
          <c:val>
            <c:numRef>
              <c:f>Analysis!$B$53:$B$72</c:f>
              <c:numCache>
                <c:formatCode>General</c:formatCode>
                <c:ptCount val="20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  <c:pt idx="19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70080"/>
        <c:axId val="49072000"/>
      </c:lineChart>
      <c:catAx>
        <c:axId val="49070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9072000"/>
        <c:crosses val="autoZero"/>
        <c:auto val="1"/>
        <c:lblAlgn val="ctr"/>
        <c:lblOffset val="100"/>
        <c:noMultiLvlLbl val="0"/>
      </c:catAx>
      <c:valAx>
        <c:axId val="49072000"/>
        <c:scaling>
          <c:orientation val="minMax"/>
          <c:min val="2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7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Overall Attendance rate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Analysis!$G$52</c:f>
              <c:strCache>
                <c:ptCount val="1"/>
                <c:pt idx="0">
                  <c:v>Attendance rate</c:v>
                </c:pt>
              </c:strCache>
            </c:strRef>
          </c:tx>
          <c:marker>
            <c:symbol val="diamond"/>
            <c:size val="6"/>
            <c:spPr>
              <a:solidFill>
                <a:schemeClr val="tx1"/>
              </a:solidFill>
            </c:spPr>
          </c:marker>
          <c:cat>
            <c:strRef>
              <c:f>Analysis!$A$53:$A$72</c:f>
              <c:strCache>
                <c:ptCount val="20"/>
                <c:pt idx="0">
                  <c:v>7th Sep</c:v>
                </c:pt>
                <c:pt idx="1">
                  <c:v>8th Sep</c:v>
                </c:pt>
                <c:pt idx="2">
                  <c:v>9th Sep</c:v>
                </c:pt>
                <c:pt idx="3">
                  <c:v>10th Sep</c:v>
                </c:pt>
                <c:pt idx="4">
                  <c:v>11th Sep</c:v>
                </c:pt>
                <c:pt idx="5">
                  <c:v>14th Sep</c:v>
                </c:pt>
                <c:pt idx="6">
                  <c:v>15th Sep</c:v>
                </c:pt>
                <c:pt idx="7">
                  <c:v>16th Sep</c:v>
                </c:pt>
                <c:pt idx="8">
                  <c:v>17th Sep</c:v>
                </c:pt>
                <c:pt idx="9">
                  <c:v>18th Sep</c:v>
                </c:pt>
                <c:pt idx="10">
                  <c:v>21st Sep</c:v>
                </c:pt>
                <c:pt idx="11">
                  <c:v>22nd  Sep</c:v>
                </c:pt>
                <c:pt idx="12">
                  <c:v>23rd  Sep</c:v>
                </c:pt>
                <c:pt idx="13">
                  <c:v>24th  Sep</c:v>
                </c:pt>
                <c:pt idx="14">
                  <c:v>25th  Sep</c:v>
                </c:pt>
                <c:pt idx="15">
                  <c:v>28th Sep</c:v>
                </c:pt>
                <c:pt idx="16">
                  <c:v>29th Sep</c:v>
                </c:pt>
                <c:pt idx="17">
                  <c:v>30th Sep</c:v>
                </c:pt>
                <c:pt idx="18">
                  <c:v>1st Oct</c:v>
                </c:pt>
                <c:pt idx="19">
                  <c:v>2nd oct</c:v>
                </c:pt>
              </c:strCache>
            </c:strRef>
          </c:cat>
          <c:val>
            <c:numRef>
              <c:f>Analysis!$G$53:$G$72</c:f>
              <c:numCache>
                <c:formatCode>0.0%</c:formatCode>
                <c:ptCount val="20"/>
                <c:pt idx="0">
                  <c:v>0.78874420164310066</c:v>
                </c:pt>
                <c:pt idx="1">
                  <c:v>0.8317404888807205</c:v>
                </c:pt>
                <c:pt idx="2">
                  <c:v>0.89407302038880987</c:v>
                </c:pt>
                <c:pt idx="3">
                  <c:v>0.90123176906219304</c:v>
                </c:pt>
                <c:pt idx="4">
                  <c:v>0.88049286226971846</c:v>
                </c:pt>
                <c:pt idx="5">
                  <c:v>0.84503090614177367</c:v>
                </c:pt>
                <c:pt idx="6">
                  <c:v>0.82154644035832158</c:v>
                </c:pt>
                <c:pt idx="7">
                  <c:v>0.81873280156048622</c:v>
                </c:pt>
                <c:pt idx="8">
                  <c:v>0.86010101010101014</c:v>
                </c:pt>
                <c:pt idx="9">
                  <c:v>0.85358931020186879</c:v>
                </c:pt>
                <c:pt idx="10" formatCode="0.0%;\-0.0%;0.0%">
                  <c:v>0.86818551668022781</c:v>
                </c:pt>
                <c:pt idx="11" formatCode="0.0%;\-0.0%;0.0%">
                  <c:v>0.84101165218562668</c:v>
                </c:pt>
                <c:pt idx="12" formatCode="0.0%;\-0.0%;0.0%">
                  <c:v>0.80699289783813311</c:v>
                </c:pt>
                <c:pt idx="13" formatCode="0.0%;\-0.0%;0.0%">
                  <c:v>0.84998623726947431</c:v>
                </c:pt>
                <c:pt idx="14" formatCode="0.0%;\-0.0%;0.0%">
                  <c:v>0.84561338289962829</c:v>
                </c:pt>
                <c:pt idx="15">
                  <c:v>0.87369281045751634</c:v>
                </c:pt>
                <c:pt idx="16">
                  <c:v>0.88042365401588707</c:v>
                </c:pt>
                <c:pt idx="17">
                  <c:v>0.87744651797906237</c:v>
                </c:pt>
                <c:pt idx="18">
                  <c:v>0.89452299154334036</c:v>
                </c:pt>
                <c:pt idx="19">
                  <c:v>0.8618752553452268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56608"/>
        <c:axId val="107158528"/>
      </c:lineChart>
      <c:catAx>
        <c:axId val="107156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7158528"/>
        <c:crosses val="autoZero"/>
        <c:auto val="1"/>
        <c:lblAlgn val="ctr"/>
        <c:lblOffset val="100"/>
        <c:noMultiLvlLbl val="0"/>
      </c:catAx>
      <c:valAx>
        <c:axId val="10715852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715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Teachers unable to attend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Analysis!$Q$52</c:f>
              <c:strCache>
                <c:ptCount val="1"/>
                <c:pt idx="0">
                  <c:v>Teachers unable to attend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rgbClr val="FF99FF"/>
                </a:solidFill>
              </a:ln>
            </c:spPr>
          </c:marker>
          <c:cat>
            <c:strRef>
              <c:f>Analysis!$A$53:$A$72</c:f>
              <c:strCache>
                <c:ptCount val="20"/>
                <c:pt idx="0">
                  <c:v>7th Sep</c:v>
                </c:pt>
                <c:pt idx="1">
                  <c:v>8th Sep</c:v>
                </c:pt>
                <c:pt idx="2">
                  <c:v>9th Sep</c:v>
                </c:pt>
                <c:pt idx="3">
                  <c:v>10th Sep</c:v>
                </c:pt>
                <c:pt idx="4">
                  <c:v>11th Sep</c:v>
                </c:pt>
                <c:pt idx="5">
                  <c:v>14th Sep</c:v>
                </c:pt>
                <c:pt idx="6">
                  <c:v>15th Sep</c:v>
                </c:pt>
                <c:pt idx="7">
                  <c:v>16th Sep</c:v>
                </c:pt>
                <c:pt idx="8">
                  <c:v>17th Sep</c:v>
                </c:pt>
                <c:pt idx="9">
                  <c:v>18th Sep</c:v>
                </c:pt>
                <c:pt idx="10">
                  <c:v>21st Sep</c:v>
                </c:pt>
                <c:pt idx="11">
                  <c:v>22nd  Sep</c:v>
                </c:pt>
                <c:pt idx="12">
                  <c:v>23rd  Sep</c:v>
                </c:pt>
                <c:pt idx="13">
                  <c:v>24th  Sep</c:v>
                </c:pt>
                <c:pt idx="14">
                  <c:v>25th  Sep</c:v>
                </c:pt>
                <c:pt idx="15">
                  <c:v>28th Sep</c:v>
                </c:pt>
                <c:pt idx="16">
                  <c:v>29th Sep</c:v>
                </c:pt>
                <c:pt idx="17">
                  <c:v>30th Sep</c:v>
                </c:pt>
                <c:pt idx="18">
                  <c:v>1st Oct</c:v>
                </c:pt>
                <c:pt idx="19">
                  <c:v>2nd oct</c:v>
                </c:pt>
              </c:strCache>
            </c:strRef>
          </c:cat>
          <c:val>
            <c:numRef>
              <c:f>Analysis!$Q$53:$Q$72</c:f>
              <c:numCache>
                <c:formatCode>#,##0</c:formatCode>
                <c:ptCount val="20"/>
                <c:pt idx="0">
                  <c:v>20</c:v>
                </c:pt>
                <c:pt idx="1">
                  <c:v>31</c:v>
                </c:pt>
                <c:pt idx="2">
                  <c:v>24</c:v>
                </c:pt>
                <c:pt idx="3">
                  <c:v>34</c:v>
                </c:pt>
                <c:pt idx="4">
                  <c:v>39</c:v>
                </c:pt>
                <c:pt idx="5">
                  <c:v>53</c:v>
                </c:pt>
                <c:pt idx="6">
                  <c:v>62</c:v>
                </c:pt>
                <c:pt idx="7">
                  <c:v>78</c:v>
                </c:pt>
                <c:pt idx="8">
                  <c:v>80</c:v>
                </c:pt>
                <c:pt idx="9">
                  <c:v>84</c:v>
                </c:pt>
                <c:pt idx="10">
                  <c:v>92</c:v>
                </c:pt>
                <c:pt idx="11">
                  <c:v>103</c:v>
                </c:pt>
                <c:pt idx="12">
                  <c:v>87</c:v>
                </c:pt>
                <c:pt idx="13">
                  <c:v>92</c:v>
                </c:pt>
                <c:pt idx="14">
                  <c:v>80</c:v>
                </c:pt>
                <c:pt idx="15">
                  <c:v>103</c:v>
                </c:pt>
                <c:pt idx="16">
                  <c:v>79</c:v>
                </c:pt>
                <c:pt idx="17">
                  <c:v>80</c:v>
                </c:pt>
                <c:pt idx="18">
                  <c:v>89</c:v>
                </c:pt>
                <c:pt idx="19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70048"/>
        <c:axId val="107176320"/>
      </c:lineChart>
      <c:catAx>
        <c:axId val="107170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7176320"/>
        <c:crosses val="autoZero"/>
        <c:auto val="1"/>
        <c:lblAlgn val="ctr"/>
        <c:lblOffset val="100"/>
        <c:noMultiLvlLbl val="0"/>
      </c:catAx>
      <c:valAx>
        <c:axId val="107176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717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Pupils with Social worker Attendance Rate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73264589410798"/>
          <c:y val="0.2701709181660763"/>
          <c:w val="0.84546503167121367"/>
          <c:h val="0.47810513269174687"/>
        </c:manualLayout>
      </c:layout>
      <c:lineChart>
        <c:grouping val="standard"/>
        <c:varyColors val="0"/>
        <c:ser>
          <c:idx val="0"/>
          <c:order val="0"/>
          <c:tx>
            <c:strRef>
              <c:f>Analysis!$M$52</c:f>
              <c:strCache>
                <c:ptCount val="1"/>
                <c:pt idx="0">
                  <c:v>Pupils with Social worker Attendance Rate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diamond"/>
            <c:size val="6"/>
            <c:spPr>
              <a:solidFill>
                <a:schemeClr val="tx1"/>
              </a:solidFill>
            </c:spPr>
          </c:marker>
          <c:cat>
            <c:strRef>
              <c:f>Analysis!$A$53:$A$72</c:f>
              <c:strCache>
                <c:ptCount val="20"/>
                <c:pt idx="0">
                  <c:v>7th Sep</c:v>
                </c:pt>
                <c:pt idx="1">
                  <c:v>8th Sep</c:v>
                </c:pt>
                <c:pt idx="2">
                  <c:v>9th Sep</c:v>
                </c:pt>
                <c:pt idx="3">
                  <c:v>10th Sep</c:v>
                </c:pt>
                <c:pt idx="4">
                  <c:v>11th Sep</c:v>
                </c:pt>
                <c:pt idx="5">
                  <c:v>14th Sep</c:v>
                </c:pt>
                <c:pt idx="6">
                  <c:v>15th Sep</c:v>
                </c:pt>
                <c:pt idx="7">
                  <c:v>16th Sep</c:v>
                </c:pt>
                <c:pt idx="8">
                  <c:v>17th Sep</c:v>
                </c:pt>
                <c:pt idx="9">
                  <c:v>18th Sep</c:v>
                </c:pt>
                <c:pt idx="10">
                  <c:v>21st Sep</c:v>
                </c:pt>
                <c:pt idx="11">
                  <c:v>22nd  Sep</c:v>
                </c:pt>
                <c:pt idx="12">
                  <c:v>23rd  Sep</c:v>
                </c:pt>
                <c:pt idx="13">
                  <c:v>24th  Sep</c:v>
                </c:pt>
                <c:pt idx="14">
                  <c:v>25th  Sep</c:v>
                </c:pt>
                <c:pt idx="15">
                  <c:v>28th Sep</c:v>
                </c:pt>
                <c:pt idx="16">
                  <c:v>29th Sep</c:v>
                </c:pt>
                <c:pt idx="17">
                  <c:v>30th Sep</c:v>
                </c:pt>
                <c:pt idx="18">
                  <c:v>1st Oct</c:v>
                </c:pt>
                <c:pt idx="19">
                  <c:v>2nd oct</c:v>
                </c:pt>
              </c:strCache>
            </c:strRef>
          </c:cat>
          <c:val>
            <c:numRef>
              <c:f>Analysis!$M$53:$M$72</c:f>
              <c:numCache>
                <c:formatCode>0.0%</c:formatCode>
                <c:ptCount val="20"/>
                <c:pt idx="0">
                  <c:v>0.62857142857142856</c:v>
                </c:pt>
                <c:pt idx="1">
                  <c:v>0.75</c:v>
                </c:pt>
                <c:pt idx="2">
                  <c:v>0.7321428571428571</c:v>
                </c:pt>
                <c:pt idx="3">
                  <c:v>0.77409162717219593</c:v>
                </c:pt>
                <c:pt idx="4">
                  <c:v>0.80392156862745101</c:v>
                </c:pt>
                <c:pt idx="5">
                  <c:v>0.78142076502732238</c:v>
                </c:pt>
                <c:pt idx="6">
                  <c:v>0.78629690048939638</c:v>
                </c:pt>
                <c:pt idx="7">
                  <c:v>0.77292576419213976</c:v>
                </c:pt>
                <c:pt idx="8">
                  <c:v>0.76947040498442365</c:v>
                </c:pt>
                <c:pt idx="9">
                  <c:v>0.78977272727272729</c:v>
                </c:pt>
                <c:pt idx="10" formatCode="0.0%;\-0.0%;0.0%">
                  <c:v>0.79545454545454541</c:v>
                </c:pt>
                <c:pt idx="11" formatCode="0.0%;\-0.0%;0.0%">
                  <c:v>0.77742946708463945</c:v>
                </c:pt>
                <c:pt idx="12" formatCode="0.0%;\-0.0%;0.0%">
                  <c:v>0.70720000000000005</c:v>
                </c:pt>
                <c:pt idx="13" formatCode="0.0%;\-0.0%;0.0%">
                  <c:v>0.79222720478325859</c:v>
                </c:pt>
                <c:pt idx="14" formatCode="0.0%;\-0.0%;0.0%">
                  <c:v>0.74474959612277869</c:v>
                </c:pt>
                <c:pt idx="15">
                  <c:v>0.81331403762662813</c:v>
                </c:pt>
                <c:pt idx="16">
                  <c:v>0.85113268608414239</c:v>
                </c:pt>
                <c:pt idx="17">
                  <c:v>0.82034976152623207</c:v>
                </c:pt>
                <c:pt idx="18">
                  <c:v>0.842741935483871</c:v>
                </c:pt>
                <c:pt idx="19">
                  <c:v>0.79665738161559885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87584"/>
        <c:axId val="107214336"/>
      </c:lineChart>
      <c:catAx>
        <c:axId val="107187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7214336"/>
        <c:crosses val="autoZero"/>
        <c:auto val="1"/>
        <c:lblAlgn val="ctr"/>
        <c:lblOffset val="100"/>
        <c:noMultiLvlLbl val="0"/>
      </c:catAx>
      <c:valAx>
        <c:axId val="107214336"/>
        <c:scaling>
          <c:orientation val="minMax"/>
          <c:max val="0.9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spPr>
          <a:ln>
            <a:solidFill>
              <a:schemeClr val="accent6">
                <a:lumMod val="60000"/>
                <a:lumOff val="40000"/>
              </a:schemeClr>
            </a:solidFill>
          </a:ln>
        </c:spPr>
        <c:crossAx val="10718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EHCP Attendance Rate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Analysis!$J$52</c:f>
              <c:strCache>
                <c:ptCount val="1"/>
                <c:pt idx="0">
                  <c:v>EHCP Attendance Rate</c:v>
                </c:pt>
              </c:strCache>
            </c:strRef>
          </c:tx>
          <c:spPr>
            <a:ln>
              <a:solidFill>
                <a:srgbClr val="00FFFF"/>
              </a:solidFill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solidFill>
                  <a:srgbClr val="00FFFF"/>
                </a:solidFill>
              </a:ln>
            </c:spPr>
          </c:marker>
          <c:cat>
            <c:strRef>
              <c:f>Analysis!$A$53:$A$72</c:f>
              <c:strCache>
                <c:ptCount val="20"/>
                <c:pt idx="0">
                  <c:v>7th Sep</c:v>
                </c:pt>
                <c:pt idx="1">
                  <c:v>8th Sep</c:v>
                </c:pt>
                <c:pt idx="2">
                  <c:v>9th Sep</c:v>
                </c:pt>
                <c:pt idx="3">
                  <c:v>10th Sep</c:v>
                </c:pt>
                <c:pt idx="4">
                  <c:v>11th Sep</c:v>
                </c:pt>
                <c:pt idx="5">
                  <c:v>14th Sep</c:v>
                </c:pt>
                <c:pt idx="6">
                  <c:v>15th Sep</c:v>
                </c:pt>
                <c:pt idx="7">
                  <c:v>16th Sep</c:v>
                </c:pt>
                <c:pt idx="8">
                  <c:v>17th Sep</c:v>
                </c:pt>
                <c:pt idx="9">
                  <c:v>18th Sep</c:v>
                </c:pt>
                <c:pt idx="10">
                  <c:v>21st Sep</c:v>
                </c:pt>
                <c:pt idx="11">
                  <c:v>22nd  Sep</c:v>
                </c:pt>
                <c:pt idx="12">
                  <c:v>23rd  Sep</c:v>
                </c:pt>
                <c:pt idx="13">
                  <c:v>24th  Sep</c:v>
                </c:pt>
                <c:pt idx="14">
                  <c:v>25th  Sep</c:v>
                </c:pt>
                <c:pt idx="15">
                  <c:v>28th Sep</c:v>
                </c:pt>
                <c:pt idx="16">
                  <c:v>29th Sep</c:v>
                </c:pt>
                <c:pt idx="17">
                  <c:v>30th Sep</c:v>
                </c:pt>
                <c:pt idx="18">
                  <c:v>1st Oct</c:v>
                </c:pt>
                <c:pt idx="19">
                  <c:v>2nd oct</c:v>
                </c:pt>
              </c:strCache>
            </c:strRef>
          </c:cat>
          <c:val>
            <c:numRef>
              <c:f>Analysis!$J$53:$J$72</c:f>
              <c:numCache>
                <c:formatCode>0.0%</c:formatCode>
                <c:ptCount val="20"/>
                <c:pt idx="0">
                  <c:v>0.40661938534278957</c:v>
                </c:pt>
                <c:pt idx="1">
                  <c:v>0.53144654088050314</c:v>
                </c:pt>
                <c:pt idx="2">
                  <c:v>0.55604395604395607</c:v>
                </c:pt>
                <c:pt idx="3">
                  <c:v>0.76753121998078766</c:v>
                </c:pt>
                <c:pt idx="4">
                  <c:v>0.78055822906641004</c:v>
                </c:pt>
                <c:pt idx="5">
                  <c:v>0.80210526315789477</c:v>
                </c:pt>
                <c:pt idx="6">
                  <c:v>0.79362101313320821</c:v>
                </c:pt>
                <c:pt idx="7">
                  <c:v>0.7925045703839122</c:v>
                </c:pt>
                <c:pt idx="8">
                  <c:v>0.80018850141376063</c:v>
                </c:pt>
                <c:pt idx="9">
                  <c:v>0.79454545454545455</c:v>
                </c:pt>
                <c:pt idx="10" formatCode="0.0%;\-0.0%;0.0%">
                  <c:v>0.81204569055036346</c:v>
                </c:pt>
                <c:pt idx="11" formatCode="0.0%;\-0.0%;0.0%">
                  <c:v>0.79962546816479396</c:v>
                </c:pt>
                <c:pt idx="12" formatCode="0.0%;\-0.0%;0.0%">
                  <c:v>0.75842155919153031</c:v>
                </c:pt>
                <c:pt idx="13" formatCode="0.0%;\-0.0%;0.0%">
                  <c:v>0.79738562091503273</c:v>
                </c:pt>
                <c:pt idx="14" formatCode="0.0%;\-0.0%;0.0%">
                  <c:v>0.77823408624229984</c:v>
                </c:pt>
                <c:pt idx="15">
                  <c:v>0.69568892645815728</c:v>
                </c:pt>
                <c:pt idx="16">
                  <c:v>0.71704745166959583</c:v>
                </c:pt>
                <c:pt idx="17">
                  <c:v>0.81416837782340867</c:v>
                </c:pt>
                <c:pt idx="18">
                  <c:v>0.85776614310645727</c:v>
                </c:pt>
                <c:pt idx="19">
                  <c:v>0.82416591523895399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89216"/>
        <c:axId val="107295488"/>
      </c:lineChart>
      <c:catAx>
        <c:axId val="107289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7295488"/>
        <c:crosses val="autoZero"/>
        <c:auto val="1"/>
        <c:lblAlgn val="ctr"/>
        <c:lblOffset val="100"/>
        <c:noMultiLvlLbl val="0"/>
      </c:catAx>
      <c:valAx>
        <c:axId val="107295488"/>
        <c:scaling>
          <c:orientation val="minMax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728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4</xdr:row>
      <xdr:rowOff>-1</xdr:rowOff>
    </xdr:from>
    <xdr:to>
      <xdr:col>8</xdr:col>
      <xdr:colOff>207818</xdr:colOff>
      <xdr:row>18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225135</xdr:colOff>
      <xdr:row>19</xdr:row>
      <xdr:rowOff>69272</xdr:rowOff>
    </xdr:from>
    <xdr:to>
      <xdr:col>8</xdr:col>
      <xdr:colOff>225135</xdr:colOff>
      <xdr:row>31</xdr:row>
      <xdr:rowOff>43294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581398</xdr:colOff>
      <xdr:row>19</xdr:row>
      <xdr:rowOff>107618</xdr:rowOff>
    </xdr:from>
    <xdr:to>
      <xdr:col>15</xdr:col>
      <xdr:colOff>606136</xdr:colOff>
      <xdr:row>31</xdr:row>
      <xdr:rowOff>86590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602427</xdr:colOff>
      <xdr:row>33</xdr:row>
      <xdr:rowOff>0</xdr:rowOff>
    </xdr:from>
    <xdr:to>
      <xdr:col>15</xdr:col>
      <xdr:colOff>571501</xdr:colOff>
      <xdr:row>47</xdr:row>
      <xdr:rowOff>154211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233795</xdr:colOff>
      <xdr:row>32</xdr:row>
      <xdr:rowOff>185551</xdr:rowOff>
    </xdr:from>
    <xdr:to>
      <xdr:col>8</xdr:col>
      <xdr:colOff>173181</xdr:colOff>
      <xdr:row>47</xdr:row>
      <xdr:rowOff>155864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571500</xdr:colOff>
      <xdr:row>4</xdr:row>
      <xdr:rowOff>0</xdr:rowOff>
    </xdr:from>
    <xdr:to>
      <xdr:col>14</xdr:col>
      <xdr:colOff>450273</xdr:colOff>
      <xdr:row>17</xdr:row>
      <xdr:rowOff>51955</xdr:rowOff>
    </xdr:to>
    <xdr:sp macro="" textlink="">
      <xdr:nvSpPr>
        <xdr:cNvPr id="3" name="TextBox 2"/>
        <xdr:cNvSpPr txBox="1"/>
      </xdr:nvSpPr>
      <xdr:spPr>
        <a:xfrm>
          <a:off x="6338455" y="1039091"/>
          <a:ext cx="4623954" cy="29440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/>
            <a:t>Analysis of returns - w/e 2nd Oct: (see Tab 6)</a:t>
          </a:r>
          <a:endParaRPr lang="en-GB" sz="1600" b="0"/>
        </a:p>
        <a:p>
          <a:endParaRPr lang="en-GB" sz="1600" b="0"/>
        </a:p>
        <a:p>
          <a:r>
            <a:rPr lang="en-GB" sz="1600" b="0"/>
            <a:t>1. Number of schools @ 100%  rate= </a:t>
          </a:r>
          <a:r>
            <a:rPr lang="en-GB" sz="1600" b="1">
              <a:solidFill>
                <a:srgbClr val="00B050"/>
              </a:solidFill>
            </a:rPr>
            <a:t>29</a:t>
          </a:r>
          <a:r>
            <a:rPr lang="en-GB" sz="1600" b="0"/>
            <a:t/>
          </a:r>
          <a:br>
            <a:rPr lang="en-GB" sz="1600" b="0"/>
          </a:br>
          <a:endParaRPr lang="en-GB" sz="1600" b="0"/>
        </a:p>
        <a:p>
          <a:r>
            <a:rPr lang="en-GB" sz="1600" b="0"/>
            <a:t>2. Schools submitting no returns:   </a:t>
          </a:r>
          <a:br>
            <a:rPr lang="en-GB" sz="1600" b="0"/>
          </a:br>
          <a:r>
            <a:rPr lang="en-GB" sz="1600" b="0">
              <a:solidFill>
                <a:srgbClr val="FF0000"/>
              </a:solidFill>
            </a:rPr>
            <a:t>St Bernards, Littledown.</a:t>
          </a:r>
          <a:br>
            <a:rPr lang="en-GB" sz="1600" b="0">
              <a:solidFill>
                <a:srgbClr val="FF0000"/>
              </a:solidFill>
            </a:rPr>
          </a:br>
          <a:endParaRPr lang="en-GB" sz="1600" b="0">
            <a:solidFill>
              <a:srgbClr val="FF0000"/>
            </a:solidFill>
          </a:endParaRPr>
        </a:p>
        <a:p>
          <a:r>
            <a:rPr lang="en-GB" sz="1600" b="0"/>
            <a:t>3. Schools submitting </a:t>
          </a:r>
          <a:r>
            <a:rPr lang="en-GB" sz="1600" b="0">
              <a:solidFill>
                <a:schemeClr val="accent4">
                  <a:lumMod val="75000"/>
                </a:schemeClr>
              </a:solidFill>
            </a:rPr>
            <a:t>2 or less:</a:t>
          </a:r>
        </a:p>
        <a:p>
          <a:r>
            <a:rPr lang="en-GB" sz="1600" b="0">
              <a:solidFill>
                <a:schemeClr val="accent4">
                  <a:lumMod val="75000"/>
                </a:schemeClr>
              </a:solidFill>
            </a:rPr>
            <a:t>Chalvey, Langley Grammar,</a:t>
          </a:r>
          <a:r>
            <a:rPr lang="en-GB" sz="1600" b="0" baseline="0">
              <a:solidFill>
                <a:schemeClr val="accent4">
                  <a:lumMod val="75000"/>
                </a:schemeClr>
              </a:solidFill>
            </a:rPr>
            <a:t> Montem, Our lady of Peace, Priory, St Marys, The Langley Academy, Langley Academy, Priory</a:t>
          </a:r>
          <a:endParaRPr lang="en-GB" sz="1600" b="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4" name="Table15" displayName="Table15" ref="A3:W227" headerRowDxfId="3">
  <autoFilter ref="A3:W227"/>
  <tableColumns count="23">
    <tableColumn id="1" name="URN"/>
    <tableColumn id="2" name="Establishment name"/>
    <tableColumn id="3" name="Establishment open?"/>
    <tableColumn id="4" name="'Latest Submissions Daily'[Date Inserted]"/>
    <tableColumn id="5" name="Total pupils"/>
    <tableColumn id="6" name="Attending pupils"/>
    <tableColumn id="7" name="Attendance rate"/>
    <tableColumn id="8" name="Total pupils with EHCP"/>
    <tableColumn id="9" name="Attending pupils with EHCP"/>
    <tableColumn id="10" name="EHCP attendance rate"/>
    <tableColumn id="11" name="Total pupils with social worker"/>
    <tableColumn id="12" name="Attending pupils with social worker"/>
    <tableColumn id="13" name="Pupils with social workers attendance rate"/>
    <tableColumn id="14" name="Student confirmed covid"/>
    <tableColumn id="15" name="Student contact with covid"/>
    <tableColumn id="16" name="Student suspected covid"/>
    <tableColumn id="17" name="Teachers unable to attend"/>
    <tableColumn id="18" name="Teacher  absent &quot;Other&quot;"/>
    <tableColumn id="19" name="Teacher isolating possible contact)"/>
    <tableColumn id="20" name="Teacher suspected/confirmed covid"/>
    <tableColumn id="21" name="Teacher unwell (not covid)"/>
    <tableColumn id="22" name="Reason why not fully open"/>
    <tableColumn id="23" name="Reason why not fully open no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A3:W134" headerRowDxfId="2">
  <tableColumns count="23">
    <tableColumn id="1" name="URN"/>
    <tableColumn id="2" name="Establishment name"/>
    <tableColumn id="3" name="Establishment open?"/>
    <tableColumn id="4" name="'Latest Submissions Daily'[Date Inserted]"/>
    <tableColumn id="5" name="Total pupils"/>
    <tableColumn id="6" name="Attending pupils"/>
    <tableColumn id="7" name="Attendance rate"/>
    <tableColumn id="8" name="Total pupils with EHCP"/>
    <tableColumn id="9" name="Attending pupils with EHCP"/>
    <tableColumn id="10" name="EHCP attendance rate"/>
    <tableColumn id="11" name="Total pupils with social worker"/>
    <tableColumn id="12" name="Attending pupils with social worker"/>
    <tableColumn id="13" name="Pupils with social workers attendance rate"/>
    <tableColumn id="14" name="Student confirmed covid"/>
    <tableColumn id="15" name="Student contact with covid"/>
    <tableColumn id="16" name="Student suspected covid"/>
    <tableColumn id="17" name="Teachers unable to attend"/>
    <tableColumn id="18" name="Teacher  absent &quot;Other&quot;"/>
    <tableColumn id="19" name="Teacher isolating possible contact)"/>
    <tableColumn id="20" name="Teacher suspected/confirmed covid"/>
    <tableColumn id="21" name="Teacher unwell (not covid)"/>
    <tableColumn id="22" name="Reason why not fully open"/>
    <tableColumn id="23" name="Reason why not fully open not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3:W222" headerRowDxfId="1">
  <autoFilter ref="A3:W222"/>
  <sortState ref="A4:W218">
    <sortCondition ref="D3:D218"/>
  </sortState>
  <tableColumns count="23">
    <tableColumn id="1" name="URN"/>
    <tableColumn id="2" name="Establishment name"/>
    <tableColumn id="3" name="Establishment open?"/>
    <tableColumn id="4" name="'Latest Submissions Daily'[Date Inserted]"/>
    <tableColumn id="5" name="Total pupils"/>
    <tableColumn id="6" name="Attending pupils"/>
    <tableColumn id="7" name="Attendance rate"/>
    <tableColumn id="8" name="Total pupils with EHCP"/>
    <tableColumn id="9" name="Attending pupils with EHCP"/>
    <tableColumn id="10" name="EHCP attendance rate"/>
    <tableColumn id="11" name="Total pupils with social worker"/>
    <tableColumn id="12" name="Attending pupils with social worker"/>
    <tableColumn id="13" name="Pupils with social workers attendance rate"/>
    <tableColumn id="14" name="Student confirmed covid"/>
    <tableColumn id="15" name="Student contact with covid"/>
    <tableColumn id="16" name="Student suspected covid"/>
    <tableColumn id="17" name="Teachers unable to attend"/>
    <tableColumn id="18" name="Teacher  absent &quot;Other&quot;"/>
    <tableColumn id="19" name="Teacher isolating possible contact)"/>
    <tableColumn id="20" name="Teacher suspected/confirmed covid"/>
    <tableColumn id="21" name="Teacher unwell (not covid)"/>
    <tableColumn id="22" name="Reason why not fully open"/>
    <tableColumn id="23" name="Reason why not fully open note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le13" displayName="Table13" ref="A3:W162">
  <autoFilter ref="A3:W162"/>
  <tableColumns count="23">
    <tableColumn id="1" name="URN"/>
    <tableColumn id="2" name="Establishment name"/>
    <tableColumn id="3" name="Establishment open?"/>
    <tableColumn id="4" name="'Latest Submissions Daily'[Date Inserted]"/>
    <tableColumn id="5" name="Total pupils"/>
    <tableColumn id="6" name="Attending pupils"/>
    <tableColumn id="7" name="Attendance rate"/>
    <tableColumn id="8" name="Total pupils with EHCP"/>
    <tableColumn id="9" name="Attending pupils with EHCP"/>
    <tableColumn id="10" name="EHCP attendance rate"/>
    <tableColumn id="11" name="Total pupils with social worker"/>
    <tableColumn id="12" name="Attending pupils with social worker"/>
    <tableColumn id="13" name="Pupils with social workers attendance rate"/>
    <tableColumn id="14" name="Student confirmed covid"/>
    <tableColumn id="15" name="Student contact with covid"/>
    <tableColumn id="16" name="Student suspected covid" dataDxfId="0"/>
    <tableColumn id="17" name="Teachers unable to attend"/>
    <tableColumn id="18" name="Teacher  absent &quot;Other&quot;"/>
    <tableColumn id="19" name="Teacher isolating possible contact)"/>
    <tableColumn id="20" name="Teacher suspected/confirmed covid"/>
    <tableColumn id="21" name="Teacher unwell (not covid)"/>
    <tableColumn id="22" name="Reason why not fully open"/>
    <tableColumn id="23" name="Reason why not fully open 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abSelected="1" zoomScale="55" zoomScaleNormal="55" workbookViewId="0">
      <selection activeCell="J2" sqref="J2"/>
    </sheetView>
  </sheetViews>
  <sheetFormatPr defaultRowHeight="15" x14ac:dyDescent="0.25"/>
  <cols>
    <col min="1" max="1" width="14.140625" customWidth="1"/>
    <col min="2" max="2" width="5.85546875" customWidth="1"/>
    <col min="3" max="5" width="10.7109375" customWidth="1"/>
    <col min="6" max="6" width="13.28515625" customWidth="1"/>
    <col min="7" max="8" width="10.7109375" customWidth="1"/>
    <col min="9" max="9" width="14.28515625" customWidth="1"/>
    <col min="10" max="11" width="10.7109375" customWidth="1"/>
    <col min="12" max="12" width="14.28515625" customWidth="1"/>
    <col min="13" max="15" width="10.7109375" customWidth="1"/>
    <col min="16" max="16" width="10.140625" customWidth="1"/>
    <col min="18" max="18" width="9.140625" customWidth="1"/>
    <col min="19" max="19" width="16.140625" customWidth="1"/>
    <col min="20" max="20" width="15.85546875" customWidth="1"/>
    <col min="21" max="21" width="19.140625" customWidth="1"/>
    <col min="22" max="22" width="12.140625" customWidth="1"/>
  </cols>
  <sheetData>
    <row r="1" spans="1:21" ht="23.25" x14ac:dyDescent="0.35">
      <c r="A1" s="57" t="s">
        <v>160</v>
      </c>
      <c r="B1" s="45"/>
      <c r="C1" s="45"/>
      <c r="D1" s="45"/>
    </row>
    <row r="2" spans="1:21" ht="23.25" x14ac:dyDescent="0.35">
      <c r="A2" s="57" t="s">
        <v>144</v>
      </c>
      <c r="B2" s="57" t="s">
        <v>203</v>
      </c>
      <c r="C2" s="58"/>
    </row>
    <row r="3" spans="1:21" ht="21" x14ac:dyDescent="0.35">
      <c r="A3" s="45" t="s">
        <v>202</v>
      </c>
      <c r="B3" s="44"/>
      <c r="F3" s="56"/>
      <c r="G3" s="120" t="s">
        <v>204</v>
      </c>
    </row>
    <row r="5" spans="1:21" ht="33" customHeight="1" x14ac:dyDescent="0.25">
      <c r="P5" s="86" t="s">
        <v>198</v>
      </c>
      <c r="Q5" s="77"/>
      <c r="R5" s="77"/>
      <c r="S5" s="77"/>
      <c r="T5" s="77"/>
      <c r="U5" s="78"/>
    </row>
    <row r="6" spans="1:21" x14ac:dyDescent="0.25">
      <c r="P6" s="46" t="s">
        <v>144</v>
      </c>
      <c r="Q6" s="75" t="s">
        <v>163</v>
      </c>
      <c r="R6" s="76"/>
      <c r="S6" s="79" t="s">
        <v>164</v>
      </c>
      <c r="T6" s="80"/>
      <c r="U6" s="80"/>
    </row>
    <row r="7" spans="1:21" ht="30" x14ac:dyDescent="0.25">
      <c r="P7" s="17"/>
      <c r="Q7" s="48"/>
      <c r="R7" s="49"/>
      <c r="S7" s="47" t="s">
        <v>165</v>
      </c>
      <c r="T7" s="47" t="s">
        <v>166</v>
      </c>
      <c r="U7" s="47" t="s">
        <v>167</v>
      </c>
    </row>
    <row r="8" spans="1:21" x14ac:dyDescent="0.25">
      <c r="P8" s="17" t="s">
        <v>133</v>
      </c>
      <c r="Q8" s="48" t="s">
        <v>168</v>
      </c>
      <c r="R8" s="49"/>
      <c r="S8" s="19">
        <v>1</v>
      </c>
      <c r="T8" s="19">
        <v>14</v>
      </c>
      <c r="U8" s="19">
        <v>45</v>
      </c>
    </row>
    <row r="9" spans="1:21" x14ac:dyDescent="0.25">
      <c r="P9" s="17" t="s">
        <v>133</v>
      </c>
      <c r="Q9" s="48" t="s">
        <v>169</v>
      </c>
      <c r="R9" s="49"/>
      <c r="S9" s="19">
        <v>1</v>
      </c>
      <c r="T9" s="19">
        <v>86</v>
      </c>
      <c r="U9" s="19">
        <v>0</v>
      </c>
    </row>
    <row r="10" spans="1:21" x14ac:dyDescent="0.25">
      <c r="P10" s="17" t="s">
        <v>145</v>
      </c>
      <c r="Q10" s="48" t="s">
        <v>170</v>
      </c>
      <c r="R10" s="49"/>
      <c r="S10" s="19">
        <v>1</v>
      </c>
      <c r="T10" s="19">
        <v>89</v>
      </c>
      <c r="U10" s="19">
        <v>0</v>
      </c>
    </row>
    <row r="11" spans="1:21" x14ac:dyDescent="0.25">
      <c r="P11" s="17" t="s">
        <v>145</v>
      </c>
      <c r="Q11" s="48" t="s">
        <v>177</v>
      </c>
      <c r="R11" s="49"/>
      <c r="S11" s="19">
        <v>1</v>
      </c>
      <c r="T11" s="19">
        <v>176</v>
      </c>
      <c r="U11" s="19">
        <v>72</v>
      </c>
    </row>
    <row r="12" spans="1:21" x14ac:dyDescent="0.25">
      <c r="P12" s="17" t="s">
        <v>145</v>
      </c>
      <c r="Q12" s="97" t="s">
        <v>178</v>
      </c>
      <c r="R12" s="98"/>
      <c r="S12" s="19">
        <v>2</v>
      </c>
      <c r="T12" s="19">
        <v>53</v>
      </c>
      <c r="U12" s="19">
        <v>17</v>
      </c>
    </row>
    <row r="13" spans="1:21" x14ac:dyDescent="0.25">
      <c r="P13" s="95" t="s">
        <v>197</v>
      </c>
      <c r="Q13" s="48" t="s">
        <v>199</v>
      </c>
      <c r="R13" s="68"/>
      <c r="S13" s="96"/>
      <c r="T13" s="94"/>
      <c r="U13" s="94"/>
    </row>
    <row r="14" spans="1:21" x14ac:dyDescent="0.25">
      <c r="P14" s="17"/>
      <c r="Q14" s="99"/>
      <c r="R14" s="100"/>
      <c r="S14" s="19"/>
      <c r="T14" s="19"/>
      <c r="U14" s="19"/>
    </row>
    <row r="15" spans="1:21" x14ac:dyDescent="0.25">
      <c r="O15" s="42"/>
      <c r="P15" s="85"/>
      <c r="Q15" s="85"/>
      <c r="R15" s="19"/>
      <c r="S15" s="19"/>
      <c r="T15" s="19"/>
      <c r="U15" s="17"/>
    </row>
    <row r="16" spans="1:21" x14ac:dyDescent="0.25">
      <c r="P16" s="17"/>
      <c r="Q16" s="17"/>
      <c r="R16" s="17"/>
      <c r="S16" s="17"/>
      <c r="T16" s="17"/>
      <c r="U16" s="17"/>
    </row>
    <row r="17" spans="16:26" x14ac:dyDescent="0.25">
      <c r="P17" s="17"/>
      <c r="Q17" s="17"/>
      <c r="R17" s="17"/>
      <c r="S17" s="17"/>
      <c r="T17" s="17"/>
      <c r="U17" s="17"/>
    </row>
    <row r="18" spans="16:26" x14ac:dyDescent="0.25">
      <c r="P18" t="s">
        <v>200</v>
      </c>
    </row>
    <row r="21" spans="16:26" ht="32.25" customHeight="1" x14ac:dyDescent="0.25"/>
    <row r="22" spans="16:26" ht="23.25" customHeight="1" x14ac:dyDescent="0.25">
      <c r="V22" s="87"/>
      <c r="W22" s="87"/>
      <c r="X22" s="87"/>
      <c r="Y22" s="87"/>
      <c r="Z22" s="87"/>
    </row>
    <row r="23" spans="16:26" ht="44.25" customHeight="1" x14ac:dyDescent="0.25">
      <c r="V23" s="88"/>
      <c r="W23" s="89"/>
      <c r="X23" s="89"/>
      <c r="Y23" s="89"/>
      <c r="Z23" s="89"/>
    </row>
    <row r="24" spans="16:26" x14ac:dyDescent="0.25">
      <c r="V24" s="90"/>
      <c r="W24" s="91"/>
      <c r="X24" s="91"/>
      <c r="Y24" s="91"/>
      <c r="Z24" s="91"/>
    </row>
    <row r="25" spans="16:26" x14ac:dyDescent="0.25">
      <c r="V25" s="92"/>
      <c r="W25" s="91"/>
      <c r="X25" s="91"/>
      <c r="Y25" s="91"/>
      <c r="Z25" s="91"/>
    </row>
    <row r="26" spans="16:26" x14ac:dyDescent="0.25">
      <c r="V26" s="92"/>
      <c r="W26" s="91"/>
      <c r="X26" s="91"/>
      <c r="Y26" s="91"/>
      <c r="Z26" s="91"/>
    </row>
    <row r="27" spans="16:26" x14ac:dyDescent="0.25">
      <c r="V27" s="90"/>
      <c r="W27" s="91"/>
      <c r="X27" s="91"/>
      <c r="Y27" s="91"/>
      <c r="Z27" s="91"/>
    </row>
    <row r="28" spans="16:26" x14ac:dyDescent="0.25">
      <c r="V28" s="92"/>
      <c r="W28" s="91"/>
      <c r="X28" s="91"/>
      <c r="Y28" s="91"/>
      <c r="Z28" s="91"/>
    </row>
    <row r="29" spans="16:26" x14ac:dyDescent="0.25">
      <c r="V29" s="93"/>
      <c r="W29" s="72"/>
      <c r="X29" s="72"/>
      <c r="Y29" s="42"/>
      <c r="Z29" s="42"/>
    </row>
    <row r="30" spans="16:26" x14ac:dyDescent="0.25">
      <c r="V30" s="93"/>
      <c r="W30" s="72"/>
      <c r="X30" s="72"/>
      <c r="Y30" s="42"/>
      <c r="Z30" s="42"/>
    </row>
    <row r="31" spans="16:26" x14ac:dyDescent="0.25">
      <c r="V31" s="93"/>
      <c r="W31" s="72"/>
      <c r="X31" s="72"/>
      <c r="Y31" s="42"/>
      <c r="Z31" s="42"/>
    </row>
    <row r="44" spans="27:27" x14ac:dyDescent="0.25">
      <c r="AA44" s="64"/>
    </row>
    <row r="45" spans="27:27" x14ac:dyDescent="0.25">
      <c r="AA45" s="64"/>
    </row>
    <row r="46" spans="27:27" x14ac:dyDescent="0.25">
      <c r="AA46" s="64"/>
    </row>
    <row r="50" spans="1:28" s="18" customFormat="1" ht="18.75" customHeight="1" x14ac:dyDescent="0.25">
      <c r="A50"/>
      <c r="B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AA50"/>
    </row>
    <row r="51" spans="1:28" s="20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AA51"/>
    </row>
    <row r="52" spans="1:28" s="20" customFormat="1" ht="75" x14ac:dyDescent="0.25">
      <c r="A52" s="104" t="s">
        <v>144</v>
      </c>
      <c r="B52" s="104" t="s">
        <v>196</v>
      </c>
      <c r="C52" s="104"/>
      <c r="D52" s="105" t="s">
        <v>159</v>
      </c>
      <c r="E52" s="106" t="s">
        <v>146</v>
      </c>
      <c r="F52" s="106" t="s">
        <v>147</v>
      </c>
      <c r="G52" s="107" t="s">
        <v>7</v>
      </c>
      <c r="H52" s="108" t="s">
        <v>8</v>
      </c>
      <c r="I52" s="108" t="s">
        <v>9</v>
      </c>
      <c r="J52" s="109" t="s">
        <v>148</v>
      </c>
      <c r="K52" s="110" t="s">
        <v>11</v>
      </c>
      <c r="L52" s="110" t="s">
        <v>12</v>
      </c>
      <c r="M52" s="111" t="s">
        <v>149</v>
      </c>
      <c r="N52" s="112" t="s">
        <v>14</v>
      </c>
      <c r="O52" s="112" t="s">
        <v>15</v>
      </c>
      <c r="P52" s="112" t="s">
        <v>16</v>
      </c>
      <c r="Q52" s="113" t="s">
        <v>17</v>
      </c>
      <c r="R52" s="113" t="s">
        <v>18</v>
      </c>
      <c r="S52" s="113" t="s">
        <v>19</v>
      </c>
      <c r="T52" s="113" t="s">
        <v>20</v>
      </c>
      <c r="U52" s="113" t="s">
        <v>21</v>
      </c>
      <c r="V52" s="114" t="s">
        <v>22</v>
      </c>
      <c r="W52" s="114" t="s">
        <v>23</v>
      </c>
      <c r="AB52"/>
    </row>
    <row r="53" spans="1:28" s="20" customFormat="1" x14ac:dyDescent="0.25">
      <c r="A53" s="115" t="s">
        <v>139</v>
      </c>
      <c r="B53" s="116">
        <v>51</v>
      </c>
      <c r="C53" s="116"/>
      <c r="D53" s="115">
        <v>34</v>
      </c>
      <c r="E53" s="117">
        <v>17893</v>
      </c>
      <c r="F53" s="117">
        <v>14113</v>
      </c>
      <c r="G53" s="118">
        <v>0.78874420164310066</v>
      </c>
      <c r="H53" s="117">
        <v>846</v>
      </c>
      <c r="I53" s="117">
        <v>344</v>
      </c>
      <c r="J53" s="118">
        <v>0.40661938534278957</v>
      </c>
      <c r="K53" s="117">
        <v>420</v>
      </c>
      <c r="L53" s="117">
        <v>264</v>
      </c>
      <c r="M53" s="118">
        <v>0.62857142857142856</v>
      </c>
      <c r="N53" s="115"/>
      <c r="O53" s="115"/>
      <c r="P53" s="115"/>
      <c r="Q53" s="117">
        <v>20</v>
      </c>
      <c r="R53" s="115"/>
      <c r="S53" s="115"/>
      <c r="T53" s="115"/>
      <c r="U53" s="115"/>
      <c r="V53" s="115"/>
      <c r="W53" s="115"/>
      <c r="AB53"/>
    </row>
    <row r="54" spans="1:28" s="20" customFormat="1" x14ac:dyDescent="0.25">
      <c r="A54" s="19" t="s">
        <v>140</v>
      </c>
      <c r="B54" s="66">
        <v>51</v>
      </c>
      <c r="C54" s="66"/>
      <c r="D54" s="19">
        <v>38</v>
      </c>
      <c r="E54" s="21">
        <v>21764</v>
      </c>
      <c r="F54" s="21">
        <v>18102</v>
      </c>
      <c r="G54" s="39">
        <v>0.8317404888807205</v>
      </c>
      <c r="H54" s="21">
        <v>954</v>
      </c>
      <c r="I54" s="21">
        <v>507</v>
      </c>
      <c r="J54" s="39">
        <v>0.53144654088050314</v>
      </c>
      <c r="K54" s="21">
        <v>512</v>
      </c>
      <c r="L54" s="21">
        <v>384</v>
      </c>
      <c r="M54" s="39">
        <v>0.75</v>
      </c>
      <c r="N54" s="19"/>
      <c r="O54" s="19"/>
      <c r="P54" s="19"/>
      <c r="Q54" s="21">
        <v>31</v>
      </c>
      <c r="R54" s="19"/>
      <c r="S54" s="19"/>
      <c r="T54" s="19"/>
      <c r="U54" s="19"/>
      <c r="V54" s="19"/>
      <c r="W54" s="19"/>
      <c r="AB54" s="18"/>
    </row>
    <row r="55" spans="1:28" s="20" customFormat="1" x14ac:dyDescent="0.25">
      <c r="A55" s="19" t="s">
        <v>141</v>
      </c>
      <c r="B55" s="66">
        <v>51</v>
      </c>
      <c r="C55" s="66"/>
      <c r="D55" s="19">
        <v>35</v>
      </c>
      <c r="E55" s="21">
        <v>21090</v>
      </c>
      <c r="F55" s="21">
        <v>18856</v>
      </c>
      <c r="G55" s="39">
        <v>0.89407302038880987</v>
      </c>
      <c r="H55" s="21">
        <v>910</v>
      </c>
      <c r="I55" s="21">
        <v>506</v>
      </c>
      <c r="J55" s="39">
        <v>0.55604395604395607</v>
      </c>
      <c r="K55" s="21">
        <v>504</v>
      </c>
      <c r="L55" s="21">
        <v>369</v>
      </c>
      <c r="M55" s="39">
        <v>0.7321428571428571</v>
      </c>
      <c r="N55" s="19"/>
      <c r="O55" s="19"/>
      <c r="P55" s="19"/>
      <c r="Q55" s="21">
        <v>24</v>
      </c>
      <c r="R55" s="19"/>
      <c r="S55" s="19"/>
      <c r="T55" s="19"/>
      <c r="U55" s="19"/>
      <c r="V55" s="19"/>
      <c r="W55" s="19"/>
    </row>
    <row r="56" spans="1:28" s="20" customFormat="1" x14ac:dyDescent="0.25">
      <c r="A56" s="19" t="s">
        <v>142</v>
      </c>
      <c r="B56" s="66">
        <v>51</v>
      </c>
      <c r="C56" s="66"/>
      <c r="D56" s="19">
        <v>42</v>
      </c>
      <c r="E56" s="21">
        <v>26466</v>
      </c>
      <c r="F56" s="21">
        <v>23852</v>
      </c>
      <c r="G56" s="39">
        <v>0.90123176906219304</v>
      </c>
      <c r="H56" s="21">
        <v>1041</v>
      </c>
      <c r="I56" s="21">
        <v>799</v>
      </c>
      <c r="J56" s="39">
        <v>0.76753121998078766</v>
      </c>
      <c r="K56" s="21">
        <v>633</v>
      </c>
      <c r="L56" s="21">
        <v>490</v>
      </c>
      <c r="M56" s="39">
        <v>0.77409162717219593</v>
      </c>
      <c r="N56" s="19"/>
      <c r="O56" s="19"/>
      <c r="P56" s="19"/>
      <c r="Q56" s="21">
        <v>34</v>
      </c>
      <c r="R56" s="19"/>
      <c r="S56" s="19"/>
      <c r="T56" s="19"/>
      <c r="U56" s="19"/>
      <c r="V56" s="19"/>
      <c r="W56" s="19"/>
    </row>
    <row r="57" spans="1:28" s="20" customFormat="1" x14ac:dyDescent="0.25">
      <c r="A57" s="19" t="s">
        <v>143</v>
      </c>
      <c r="B57" s="66">
        <v>51</v>
      </c>
      <c r="C57" s="66"/>
      <c r="D57" s="19">
        <v>41</v>
      </c>
      <c r="E57" s="21">
        <v>25078</v>
      </c>
      <c r="F57" s="21">
        <v>22081</v>
      </c>
      <c r="G57" s="39">
        <v>0.88049286226971846</v>
      </c>
      <c r="H57" s="21">
        <v>1039</v>
      </c>
      <c r="I57" s="21">
        <v>811</v>
      </c>
      <c r="J57" s="39">
        <v>0.78055822906641004</v>
      </c>
      <c r="K57" s="21">
        <v>612</v>
      </c>
      <c r="L57" s="21">
        <v>492</v>
      </c>
      <c r="M57" s="39">
        <v>0.80392156862745101</v>
      </c>
      <c r="N57" s="19"/>
      <c r="O57" s="19"/>
      <c r="P57" s="19"/>
      <c r="Q57" s="21">
        <v>39</v>
      </c>
      <c r="R57" s="19"/>
      <c r="S57" s="19"/>
      <c r="T57" s="19"/>
      <c r="U57" s="19"/>
      <c r="V57" s="19"/>
      <c r="W57" s="19"/>
    </row>
    <row r="58" spans="1:28" s="20" customFormat="1" x14ac:dyDescent="0.25">
      <c r="A58" s="19" t="s">
        <v>129</v>
      </c>
      <c r="B58" s="66">
        <v>51</v>
      </c>
      <c r="C58" s="66"/>
      <c r="D58" s="19">
        <v>39</v>
      </c>
      <c r="E58" s="21">
        <v>22811</v>
      </c>
      <c r="F58" s="21">
        <v>19276</v>
      </c>
      <c r="G58" s="39">
        <v>0.84503090614177367</v>
      </c>
      <c r="H58" s="21">
        <v>950</v>
      </c>
      <c r="I58" s="21">
        <v>762</v>
      </c>
      <c r="J58" s="39">
        <v>0.80210526315789477</v>
      </c>
      <c r="K58" s="21">
        <v>549</v>
      </c>
      <c r="L58" s="21">
        <v>429</v>
      </c>
      <c r="M58" s="39">
        <v>0.78142076502732238</v>
      </c>
      <c r="N58" s="21">
        <v>0</v>
      </c>
      <c r="O58" s="21">
        <v>0</v>
      </c>
      <c r="P58" s="21">
        <v>0</v>
      </c>
      <c r="Q58" s="21">
        <v>53</v>
      </c>
      <c r="R58" s="21">
        <v>0</v>
      </c>
      <c r="S58" s="21">
        <v>0</v>
      </c>
      <c r="T58" s="21">
        <v>0</v>
      </c>
      <c r="U58" s="21">
        <v>0</v>
      </c>
      <c r="V58" s="19"/>
      <c r="W58" s="19"/>
    </row>
    <row r="59" spans="1:28" s="20" customFormat="1" x14ac:dyDescent="0.25">
      <c r="A59" s="19" t="s">
        <v>130</v>
      </c>
      <c r="B59" s="66">
        <v>51</v>
      </c>
      <c r="C59" s="66"/>
      <c r="D59" s="19">
        <v>44</v>
      </c>
      <c r="E59" s="21">
        <v>29694</v>
      </c>
      <c r="F59" s="21">
        <v>24395</v>
      </c>
      <c r="G59" s="39">
        <v>0.82154644035832158</v>
      </c>
      <c r="H59" s="21">
        <v>1066</v>
      </c>
      <c r="I59" s="21">
        <v>846</v>
      </c>
      <c r="J59" s="39">
        <v>0.79362101313320821</v>
      </c>
      <c r="K59" s="21">
        <v>613</v>
      </c>
      <c r="L59" s="21">
        <v>482</v>
      </c>
      <c r="M59" s="39">
        <v>0.78629690048939638</v>
      </c>
      <c r="N59" s="21">
        <v>1</v>
      </c>
      <c r="O59" s="21">
        <v>14</v>
      </c>
      <c r="P59" s="21">
        <v>28</v>
      </c>
      <c r="Q59" s="21">
        <v>62</v>
      </c>
      <c r="R59" s="21">
        <v>0</v>
      </c>
      <c r="S59" s="21">
        <v>0</v>
      </c>
      <c r="T59" s="21">
        <v>0</v>
      </c>
      <c r="U59" s="21">
        <v>0</v>
      </c>
      <c r="V59" s="19"/>
      <c r="W59" s="19"/>
    </row>
    <row r="60" spans="1:28" x14ac:dyDescent="0.25">
      <c r="A60" s="19" t="s">
        <v>131</v>
      </c>
      <c r="B60" s="66">
        <v>51</v>
      </c>
      <c r="C60" s="66"/>
      <c r="D60" s="19">
        <v>42</v>
      </c>
      <c r="E60" s="21">
        <v>28709</v>
      </c>
      <c r="F60" s="21">
        <v>23505</v>
      </c>
      <c r="G60" s="39">
        <v>0.81873280156048622</v>
      </c>
      <c r="H60" s="21">
        <v>1094</v>
      </c>
      <c r="I60" s="21">
        <v>867</v>
      </c>
      <c r="J60" s="39">
        <v>0.7925045703839122</v>
      </c>
      <c r="K60" s="21">
        <v>687</v>
      </c>
      <c r="L60" s="21">
        <v>531</v>
      </c>
      <c r="M60" s="39">
        <v>0.77292576419213976</v>
      </c>
      <c r="N60" s="21">
        <v>2</v>
      </c>
      <c r="O60" s="21">
        <v>100</v>
      </c>
      <c r="P60" s="21">
        <v>48</v>
      </c>
      <c r="Q60" s="21">
        <v>78</v>
      </c>
      <c r="R60" s="21">
        <v>0</v>
      </c>
      <c r="S60" s="21">
        <v>0</v>
      </c>
      <c r="T60" s="21">
        <v>0</v>
      </c>
      <c r="U60" s="21">
        <v>0</v>
      </c>
      <c r="V60" s="19"/>
      <c r="W60" s="19"/>
      <c r="AB60" s="20"/>
    </row>
    <row r="61" spans="1:28" x14ac:dyDescent="0.25">
      <c r="A61" s="19" t="s">
        <v>132</v>
      </c>
      <c r="B61" s="66">
        <v>51</v>
      </c>
      <c r="C61" s="66"/>
      <c r="D61" s="19">
        <v>42</v>
      </c>
      <c r="E61" s="21">
        <v>27720</v>
      </c>
      <c r="F61" s="21">
        <v>23842</v>
      </c>
      <c r="G61" s="39">
        <v>0.86010101010101014</v>
      </c>
      <c r="H61" s="21">
        <v>1061</v>
      </c>
      <c r="I61" s="21">
        <v>849</v>
      </c>
      <c r="J61" s="39">
        <v>0.80018850141376063</v>
      </c>
      <c r="K61" s="21">
        <v>642</v>
      </c>
      <c r="L61" s="21">
        <v>494</v>
      </c>
      <c r="M61" s="39">
        <v>0.76947040498442365</v>
      </c>
      <c r="N61" s="21">
        <v>2</v>
      </c>
      <c r="O61" s="21">
        <v>100</v>
      </c>
      <c r="P61" s="21">
        <v>48</v>
      </c>
      <c r="Q61" s="21">
        <v>80</v>
      </c>
      <c r="R61" s="21">
        <v>0</v>
      </c>
      <c r="S61" s="21">
        <v>0</v>
      </c>
      <c r="T61" s="21">
        <v>0</v>
      </c>
      <c r="U61" s="21">
        <v>0</v>
      </c>
      <c r="V61" s="19"/>
      <c r="W61" s="19"/>
      <c r="AB61" s="20"/>
    </row>
    <row r="62" spans="1:28" x14ac:dyDescent="0.25">
      <c r="A62" s="19" t="s">
        <v>133</v>
      </c>
      <c r="B62" s="66">
        <v>51</v>
      </c>
      <c r="C62" s="66"/>
      <c r="D62" s="19">
        <v>48</v>
      </c>
      <c r="E62" s="21">
        <v>31357</v>
      </c>
      <c r="F62" s="21">
        <v>26766</v>
      </c>
      <c r="G62" s="39">
        <v>0.85358931020186879</v>
      </c>
      <c r="H62" s="21">
        <v>1100</v>
      </c>
      <c r="I62" s="21">
        <v>874</v>
      </c>
      <c r="J62" s="39">
        <v>0.79454545454545455</v>
      </c>
      <c r="K62" s="21">
        <v>704</v>
      </c>
      <c r="L62" s="21">
        <v>556</v>
      </c>
      <c r="M62" s="39">
        <v>0.78977272727272729</v>
      </c>
      <c r="N62" s="21">
        <v>2</v>
      </c>
      <c r="O62" s="21">
        <v>100</v>
      </c>
      <c r="P62" s="21">
        <v>45</v>
      </c>
      <c r="Q62" s="21">
        <v>84</v>
      </c>
      <c r="R62" s="21">
        <v>0</v>
      </c>
      <c r="S62" s="21">
        <v>0</v>
      </c>
      <c r="T62" s="21">
        <v>0</v>
      </c>
      <c r="U62" s="21">
        <v>0</v>
      </c>
      <c r="V62" s="19"/>
      <c r="W62" s="19"/>
      <c r="AB62" s="20"/>
    </row>
    <row r="63" spans="1:28" x14ac:dyDescent="0.25">
      <c r="A63" s="19" t="s">
        <v>154</v>
      </c>
      <c r="B63" s="66">
        <v>51</v>
      </c>
      <c r="C63" s="66"/>
      <c r="D63" s="19">
        <v>44</v>
      </c>
      <c r="E63" s="52">
        <v>27038</v>
      </c>
      <c r="F63" s="52">
        <v>23474</v>
      </c>
      <c r="G63" s="53">
        <v>0.86818551668022781</v>
      </c>
      <c r="H63" s="52">
        <v>963</v>
      </c>
      <c r="I63" s="52">
        <v>782</v>
      </c>
      <c r="J63" s="53">
        <v>0.81204569055036346</v>
      </c>
      <c r="K63" s="52">
        <v>660</v>
      </c>
      <c r="L63" s="52">
        <v>525</v>
      </c>
      <c r="M63" s="53">
        <v>0.79545454545454541</v>
      </c>
      <c r="N63" s="52">
        <v>2</v>
      </c>
      <c r="O63" s="52">
        <v>100</v>
      </c>
      <c r="P63" s="52">
        <v>42</v>
      </c>
      <c r="Q63" s="52">
        <v>92</v>
      </c>
      <c r="R63" s="52">
        <v>0</v>
      </c>
      <c r="S63" s="52">
        <v>1</v>
      </c>
      <c r="T63" s="52">
        <v>3</v>
      </c>
      <c r="U63" s="52">
        <v>0</v>
      </c>
      <c r="V63" s="54"/>
      <c r="W63" s="54"/>
      <c r="AB63" s="20"/>
    </row>
    <row r="64" spans="1:28" x14ac:dyDescent="0.25">
      <c r="A64" s="19" t="s">
        <v>173</v>
      </c>
      <c r="B64" s="66">
        <v>51</v>
      </c>
      <c r="C64" s="66"/>
      <c r="D64" s="19">
        <v>45</v>
      </c>
      <c r="E64" s="21">
        <v>29694</v>
      </c>
      <c r="F64" s="21">
        <v>24973</v>
      </c>
      <c r="G64" s="55">
        <v>0.84101165218562668</v>
      </c>
      <c r="H64" s="21">
        <v>1068</v>
      </c>
      <c r="I64" s="21">
        <v>854</v>
      </c>
      <c r="J64" s="55">
        <v>0.79962546816479396</v>
      </c>
      <c r="K64" s="21">
        <v>638</v>
      </c>
      <c r="L64" s="21">
        <v>496</v>
      </c>
      <c r="M64" s="55">
        <v>0.77742946708463945</v>
      </c>
      <c r="N64" s="21">
        <v>4</v>
      </c>
      <c r="O64" s="21">
        <v>236</v>
      </c>
      <c r="P64" s="21">
        <v>15</v>
      </c>
      <c r="Q64" s="21">
        <v>103</v>
      </c>
      <c r="R64" s="21">
        <v>0</v>
      </c>
      <c r="S64" s="21">
        <v>1</v>
      </c>
      <c r="T64" s="21">
        <v>2</v>
      </c>
      <c r="U64" s="21">
        <v>0</v>
      </c>
      <c r="V64" s="17"/>
      <c r="W64" s="17"/>
      <c r="AB64" s="20"/>
    </row>
    <row r="65" spans="1:23" x14ac:dyDescent="0.25">
      <c r="A65" s="19" t="s">
        <v>174</v>
      </c>
      <c r="B65" s="66">
        <v>51</v>
      </c>
      <c r="C65" s="66"/>
      <c r="D65" s="19">
        <v>42</v>
      </c>
      <c r="E65" s="21">
        <v>25626</v>
      </c>
      <c r="F65" s="21">
        <v>20680</v>
      </c>
      <c r="G65" s="55">
        <v>0.80699289783813311</v>
      </c>
      <c r="H65" s="21">
        <v>1039</v>
      </c>
      <c r="I65" s="21">
        <v>788</v>
      </c>
      <c r="J65" s="55">
        <v>0.75842155919153031</v>
      </c>
      <c r="K65" s="21">
        <v>625</v>
      </c>
      <c r="L65" s="21">
        <v>442</v>
      </c>
      <c r="M65" s="55">
        <v>0.70720000000000005</v>
      </c>
      <c r="N65" s="21">
        <v>5</v>
      </c>
      <c r="O65" s="21">
        <v>412</v>
      </c>
      <c r="P65" s="21">
        <v>96</v>
      </c>
      <c r="Q65" s="21">
        <v>87</v>
      </c>
      <c r="R65" s="21">
        <v>0</v>
      </c>
      <c r="S65" s="21">
        <v>0</v>
      </c>
      <c r="T65" s="21">
        <v>0</v>
      </c>
      <c r="U65" s="21">
        <v>0</v>
      </c>
      <c r="V65" s="17"/>
      <c r="W65" s="17"/>
    </row>
    <row r="66" spans="1:23" x14ac:dyDescent="0.25">
      <c r="A66" s="19" t="s">
        <v>175</v>
      </c>
      <c r="B66" s="66">
        <v>51</v>
      </c>
      <c r="C66" s="66"/>
      <c r="D66" s="19">
        <v>43</v>
      </c>
      <c r="E66" s="21">
        <v>29064</v>
      </c>
      <c r="F66" s="21">
        <v>24704</v>
      </c>
      <c r="G66" s="55">
        <v>0.84998623726947431</v>
      </c>
      <c r="H66" s="21">
        <v>1071</v>
      </c>
      <c r="I66" s="21">
        <v>854</v>
      </c>
      <c r="J66" s="55">
        <v>0.79738562091503273</v>
      </c>
      <c r="K66" s="21">
        <v>669</v>
      </c>
      <c r="L66" s="21">
        <v>530</v>
      </c>
      <c r="M66" s="55">
        <v>0.79222720478325859</v>
      </c>
      <c r="N66" s="21">
        <v>5</v>
      </c>
      <c r="O66" s="21">
        <v>404</v>
      </c>
      <c r="P66" s="21">
        <v>91</v>
      </c>
      <c r="Q66" s="21">
        <v>92</v>
      </c>
      <c r="R66" s="21">
        <v>0</v>
      </c>
      <c r="S66" s="21">
        <v>0</v>
      </c>
      <c r="T66" s="21">
        <v>0</v>
      </c>
      <c r="U66" s="21">
        <v>0</v>
      </c>
      <c r="V66" s="17"/>
      <c r="W66" s="17"/>
    </row>
    <row r="67" spans="1:23" x14ac:dyDescent="0.25">
      <c r="A67" s="19" t="s">
        <v>176</v>
      </c>
      <c r="B67" s="66">
        <v>51</v>
      </c>
      <c r="C67" s="66"/>
      <c r="D67" s="19">
        <v>40</v>
      </c>
      <c r="E67" s="21">
        <v>26900</v>
      </c>
      <c r="F67" s="21">
        <v>22747</v>
      </c>
      <c r="G67" s="55">
        <v>0.84561338289962829</v>
      </c>
      <c r="H67" s="21">
        <v>974</v>
      </c>
      <c r="I67" s="21">
        <v>758</v>
      </c>
      <c r="J67" s="55">
        <v>0.77823408624229984</v>
      </c>
      <c r="K67" s="21">
        <v>619</v>
      </c>
      <c r="L67" s="21">
        <v>461</v>
      </c>
      <c r="M67" s="55">
        <v>0.74474959612277869</v>
      </c>
      <c r="N67" s="21">
        <v>3</v>
      </c>
      <c r="O67" s="21">
        <v>229</v>
      </c>
      <c r="P67" s="21">
        <v>89</v>
      </c>
      <c r="Q67" s="21">
        <v>80</v>
      </c>
      <c r="R67" s="21">
        <v>0</v>
      </c>
      <c r="S67" s="21">
        <v>0</v>
      </c>
      <c r="T67" s="21">
        <v>0</v>
      </c>
      <c r="U67" s="21">
        <v>0</v>
      </c>
      <c r="V67" s="17"/>
      <c r="W67" s="17"/>
    </row>
    <row r="68" spans="1:23" x14ac:dyDescent="0.25">
      <c r="A68" s="17" t="s">
        <v>191</v>
      </c>
      <c r="B68" s="66">
        <v>51</v>
      </c>
      <c r="C68" s="66"/>
      <c r="D68" s="19">
        <v>47</v>
      </c>
      <c r="E68" s="21">
        <v>30600</v>
      </c>
      <c r="F68" s="21">
        <v>26735</v>
      </c>
      <c r="G68" s="67">
        <v>0.87369281045751634</v>
      </c>
      <c r="H68" s="21">
        <v>1183</v>
      </c>
      <c r="I68" s="21">
        <v>823</v>
      </c>
      <c r="J68" s="67">
        <v>0.69568892645815728</v>
      </c>
      <c r="K68" s="21">
        <v>691</v>
      </c>
      <c r="L68" s="21">
        <v>562</v>
      </c>
      <c r="M68" s="67">
        <v>0.81331403762662813</v>
      </c>
      <c r="N68" s="21">
        <v>2</v>
      </c>
      <c r="O68" s="21">
        <v>371</v>
      </c>
      <c r="P68" s="21">
        <v>44</v>
      </c>
      <c r="Q68" s="21">
        <v>103</v>
      </c>
      <c r="R68" s="21">
        <v>0</v>
      </c>
      <c r="S68" s="21">
        <v>0</v>
      </c>
      <c r="T68" s="21">
        <v>0</v>
      </c>
      <c r="U68" s="21">
        <v>0</v>
      </c>
      <c r="V68" s="17"/>
      <c r="W68" s="17"/>
    </row>
    <row r="69" spans="1:23" x14ac:dyDescent="0.25">
      <c r="A69" s="17" t="s">
        <v>192</v>
      </c>
      <c r="B69" s="66">
        <v>51</v>
      </c>
      <c r="C69" s="66"/>
      <c r="D69" s="19">
        <v>44</v>
      </c>
      <c r="E69" s="21">
        <v>28325</v>
      </c>
      <c r="F69" s="21">
        <v>24938</v>
      </c>
      <c r="G69" s="67">
        <v>0.88042365401588707</v>
      </c>
      <c r="H69" s="21">
        <v>1138</v>
      </c>
      <c r="I69" s="21">
        <v>816</v>
      </c>
      <c r="J69" s="67">
        <v>0.71704745166959583</v>
      </c>
      <c r="K69" s="21">
        <v>618</v>
      </c>
      <c r="L69" s="21">
        <v>526</v>
      </c>
      <c r="M69" s="67">
        <v>0.85113268608414239</v>
      </c>
      <c r="N69" s="21">
        <v>1</v>
      </c>
      <c r="O69" s="21">
        <v>227</v>
      </c>
      <c r="P69" s="21">
        <v>56</v>
      </c>
      <c r="Q69" s="21">
        <v>79</v>
      </c>
      <c r="R69" s="21">
        <v>0</v>
      </c>
      <c r="S69" s="21">
        <v>0</v>
      </c>
      <c r="T69" s="21">
        <v>0</v>
      </c>
      <c r="U69" s="21">
        <v>0</v>
      </c>
      <c r="V69" s="17"/>
      <c r="W69" s="17"/>
    </row>
    <row r="70" spans="1:23" s="20" customFormat="1" x14ac:dyDescent="0.25">
      <c r="A70" s="19" t="s">
        <v>193</v>
      </c>
      <c r="B70" s="71">
        <v>51</v>
      </c>
      <c r="C70" s="71"/>
      <c r="D70" s="19">
        <v>42</v>
      </c>
      <c r="E70" s="21">
        <v>26364</v>
      </c>
      <c r="F70" s="21">
        <v>23133</v>
      </c>
      <c r="G70" s="39">
        <v>0.87744651797906237</v>
      </c>
      <c r="H70" s="21">
        <v>974</v>
      </c>
      <c r="I70" s="21">
        <v>793</v>
      </c>
      <c r="J70" s="39">
        <v>0.81416837782340867</v>
      </c>
      <c r="K70" s="21">
        <v>629</v>
      </c>
      <c r="L70" s="21">
        <v>516</v>
      </c>
      <c r="M70" s="39">
        <v>0.82034976152623207</v>
      </c>
      <c r="N70" s="21">
        <v>0</v>
      </c>
      <c r="O70" s="21">
        <v>51</v>
      </c>
      <c r="P70" s="21">
        <v>50</v>
      </c>
      <c r="Q70" s="21">
        <v>80</v>
      </c>
      <c r="R70" s="21">
        <v>0</v>
      </c>
      <c r="S70" s="21">
        <v>0</v>
      </c>
      <c r="T70" s="21">
        <v>0</v>
      </c>
      <c r="U70" s="21">
        <v>0</v>
      </c>
      <c r="V70" s="19"/>
      <c r="W70" s="19"/>
    </row>
    <row r="71" spans="1:23" s="20" customFormat="1" x14ac:dyDescent="0.25">
      <c r="A71" s="19" t="s">
        <v>194</v>
      </c>
      <c r="B71" s="71">
        <v>51</v>
      </c>
      <c r="C71" s="71"/>
      <c r="D71" s="19">
        <v>47</v>
      </c>
      <c r="E71" s="21">
        <v>30272</v>
      </c>
      <c r="F71" s="21">
        <v>27079</v>
      </c>
      <c r="G71" s="39">
        <v>0.89452299154334036</v>
      </c>
      <c r="H71" s="21">
        <v>1146</v>
      </c>
      <c r="I71" s="21">
        <v>983</v>
      </c>
      <c r="J71" s="39">
        <v>0.85776614310645727</v>
      </c>
      <c r="K71" s="21">
        <v>744</v>
      </c>
      <c r="L71" s="21">
        <v>627</v>
      </c>
      <c r="M71" s="39">
        <v>0.842741935483871</v>
      </c>
      <c r="N71" s="21">
        <v>0</v>
      </c>
      <c r="O71" s="21">
        <v>51</v>
      </c>
      <c r="P71" s="21">
        <v>43</v>
      </c>
      <c r="Q71" s="21">
        <v>89</v>
      </c>
      <c r="R71" s="21">
        <v>0</v>
      </c>
      <c r="S71" s="21">
        <v>0</v>
      </c>
      <c r="T71" s="21">
        <v>0</v>
      </c>
      <c r="U71" s="21">
        <v>0</v>
      </c>
      <c r="V71" s="19"/>
      <c r="W71" s="19"/>
    </row>
    <row r="72" spans="1:23" s="20" customFormat="1" x14ac:dyDescent="0.25">
      <c r="A72" s="19" t="s">
        <v>195</v>
      </c>
      <c r="B72" s="71">
        <v>51</v>
      </c>
      <c r="C72" s="71"/>
      <c r="D72" s="19">
        <v>43</v>
      </c>
      <c r="E72" s="21">
        <v>29372</v>
      </c>
      <c r="F72" s="21">
        <v>25315</v>
      </c>
      <c r="G72" s="39">
        <v>0.8618752553452268</v>
      </c>
      <c r="H72" s="21">
        <v>1109</v>
      </c>
      <c r="I72" s="21">
        <v>914</v>
      </c>
      <c r="J72" s="39">
        <v>0.82416591523895399</v>
      </c>
      <c r="K72" s="21">
        <v>718</v>
      </c>
      <c r="L72" s="21">
        <v>572</v>
      </c>
      <c r="M72" s="39">
        <v>0.79665738161559885</v>
      </c>
      <c r="N72" s="21">
        <v>0</v>
      </c>
      <c r="O72" s="21">
        <v>0</v>
      </c>
      <c r="P72" s="21">
        <v>0</v>
      </c>
      <c r="Q72" s="21">
        <v>77</v>
      </c>
      <c r="R72" s="21">
        <v>0</v>
      </c>
      <c r="S72" s="21">
        <v>0</v>
      </c>
      <c r="T72" s="21">
        <v>0</v>
      </c>
      <c r="U72" s="21">
        <v>0</v>
      </c>
      <c r="V72" s="19"/>
      <c r="W72" s="19"/>
    </row>
    <row r="76" spans="1:23" x14ac:dyDescent="0.25">
      <c r="A76" s="25" t="s">
        <v>201</v>
      </c>
      <c r="D76" s="25">
        <v>32665</v>
      </c>
      <c r="E76" s="119"/>
    </row>
  </sheetData>
  <mergeCells count="9">
    <mergeCell ref="V25:Z25"/>
    <mergeCell ref="V26:Z26"/>
    <mergeCell ref="V27:Z27"/>
    <mergeCell ref="V28:Z28"/>
    <mergeCell ref="Q6:R6"/>
    <mergeCell ref="P5:U5"/>
    <mergeCell ref="S6:U6"/>
    <mergeCell ref="V23:Z23"/>
    <mergeCell ref="V24:Z2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38"/>
  <sheetViews>
    <sheetView workbookViewId="0">
      <pane ySplit="2700" activePane="bottomLeft"/>
      <selection activeCell="C1" sqref="C1"/>
      <selection pane="bottomLeft" activeCell="B5" sqref="B5"/>
    </sheetView>
  </sheetViews>
  <sheetFormatPr defaultRowHeight="15" x14ac:dyDescent="0.25"/>
  <cols>
    <col min="2" max="2" width="35.42578125" customWidth="1"/>
    <col min="4" max="4" width="20.85546875" customWidth="1"/>
  </cols>
  <sheetData>
    <row r="1" spans="1:23" x14ac:dyDescent="0.25">
      <c r="A1" t="s">
        <v>190</v>
      </c>
    </row>
    <row r="3" spans="1:23" s="16" customFormat="1" ht="90" x14ac:dyDescent="0.25">
      <c r="A3" s="16" t="s">
        <v>1</v>
      </c>
      <c r="B3" s="16" t="s">
        <v>2</v>
      </c>
      <c r="C3" s="16" t="s">
        <v>3</v>
      </c>
      <c r="D3" s="16" t="s">
        <v>4</v>
      </c>
      <c r="E3" s="31" t="s">
        <v>5</v>
      </c>
      <c r="F3" s="31" t="s">
        <v>6</v>
      </c>
      <c r="G3" s="31" t="s">
        <v>7</v>
      </c>
      <c r="H3" s="37" t="s">
        <v>8</v>
      </c>
      <c r="I3" s="37" t="s">
        <v>9</v>
      </c>
      <c r="J3" s="37" t="s">
        <v>10</v>
      </c>
      <c r="K3" s="33" t="s">
        <v>11</v>
      </c>
      <c r="L3" s="33" t="s">
        <v>12</v>
      </c>
      <c r="M3" s="33" t="s">
        <v>13</v>
      </c>
      <c r="N3" s="34" t="s">
        <v>14</v>
      </c>
      <c r="O3" s="34" t="s">
        <v>15</v>
      </c>
      <c r="P3" s="34" t="s">
        <v>16</v>
      </c>
      <c r="Q3" s="32" t="s">
        <v>17</v>
      </c>
      <c r="R3" s="32" t="s">
        <v>18</v>
      </c>
      <c r="S3" s="32" t="s">
        <v>19</v>
      </c>
      <c r="T3" s="32" t="s">
        <v>20</v>
      </c>
      <c r="U3" s="32" t="s">
        <v>21</v>
      </c>
      <c r="V3" s="16" t="s">
        <v>22</v>
      </c>
      <c r="W3" s="16" t="s">
        <v>23</v>
      </c>
    </row>
    <row r="4" spans="1:23" x14ac:dyDescent="0.25">
      <c r="A4" s="23">
        <v>109761</v>
      </c>
      <c r="B4" t="s">
        <v>29</v>
      </c>
      <c r="C4" t="s">
        <v>26</v>
      </c>
      <c r="D4" s="1">
        <v>44106</v>
      </c>
      <c r="E4" s="14">
        <v>91</v>
      </c>
      <c r="F4" s="14">
        <v>73</v>
      </c>
      <c r="G4" s="10">
        <v>0.80219780219780201</v>
      </c>
      <c r="H4" s="14">
        <v>1</v>
      </c>
      <c r="I4" s="14">
        <v>0</v>
      </c>
      <c r="J4" s="10">
        <v>0</v>
      </c>
      <c r="K4" s="14">
        <v>0</v>
      </c>
      <c r="L4" s="14">
        <v>0</v>
      </c>
      <c r="M4" s="10">
        <v>0</v>
      </c>
      <c r="Q4" s="14">
        <v>0</v>
      </c>
      <c r="V4" t="s">
        <v>27</v>
      </c>
      <c r="W4" t="s">
        <v>27</v>
      </c>
    </row>
    <row r="5" spans="1:23" x14ac:dyDescent="0.25">
      <c r="A5" s="23">
        <v>109762</v>
      </c>
      <c r="B5" t="s">
        <v>31</v>
      </c>
      <c r="C5" t="s">
        <v>26</v>
      </c>
      <c r="D5" s="1">
        <v>44106</v>
      </c>
      <c r="E5" s="14">
        <v>117</v>
      </c>
      <c r="F5" s="14">
        <v>112</v>
      </c>
      <c r="G5" s="10">
        <v>0.95726495726495697</v>
      </c>
      <c r="H5" s="14">
        <v>0</v>
      </c>
      <c r="I5" s="14">
        <v>0</v>
      </c>
      <c r="J5" s="10">
        <v>0</v>
      </c>
      <c r="K5" s="14">
        <v>5</v>
      </c>
      <c r="L5" s="14">
        <v>5</v>
      </c>
      <c r="M5" s="10">
        <v>1</v>
      </c>
      <c r="Q5" s="14">
        <v>0</v>
      </c>
      <c r="V5" t="s">
        <v>27</v>
      </c>
      <c r="W5" t="s">
        <v>27</v>
      </c>
    </row>
    <row r="6" spans="1:23" x14ac:dyDescent="0.25">
      <c r="A6" s="23">
        <v>109763</v>
      </c>
      <c r="B6" t="s">
        <v>33</v>
      </c>
      <c r="C6" t="s">
        <v>26</v>
      </c>
      <c r="D6" s="1">
        <v>44106</v>
      </c>
      <c r="E6" s="14">
        <v>99</v>
      </c>
      <c r="F6" s="14">
        <v>57</v>
      </c>
      <c r="G6" s="10">
        <v>0.57575757575757602</v>
      </c>
      <c r="H6" s="14">
        <v>0</v>
      </c>
      <c r="I6" s="14">
        <v>0</v>
      </c>
      <c r="J6" s="10">
        <v>0</v>
      </c>
      <c r="K6" s="14">
        <v>3</v>
      </c>
      <c r="L6" s="14">
        <v>1</v>
      </c>
      <c r="M6" s="10">
        <v>0.33333333333333298</v>
      </c>
      <c r="Q6" s="14">
        <v>1</v>
      </c>
      <c r="V6" t="s">
        <v>27</v>
      </c>
      <c r="W6" t="s">
        <v>27</v>
      </c>
    </row>
    <row r="7" spans="1:23" x14ac:dyDescent="0.25">
      <c r="A7" s="23">
        <v>109943</v>
      </c>
      <c r="B7" t="s">
        <v>37</v>
      </c>
      <c r="C7" t="s">
        <v>26</v>
      </c>
      <c r="D7" s="1">
        <v>44106</v>
      </c>
      <c r="E7" s="14">
        <v>670</v>
      </c>
      <c r="F7" s="14">
        <v>613</v>
      </c>
      <c r="G7" s="10">
        <v>0.91492537313432798</v>
      </c>
      <c r="H7" s="14">
        <v>4</v>
      </c>
      <c r="I7" s="14">
        <v>3</v>
      </c>
      <c r="J7" s="10">
        <v>0.75</v>
      </c>
      <c r="K7" s="14">
        <v>27</v>
      </c>
      <c r="L7" s="14">
        <v>25</v>
      </c>
      <c r="M7" s="10">
        <v>0.92592592592592604</v>
      </c>
      <c r="Q7" s="14">
        <v>1</v>
      </c>
      <c r="V7" t="s">
        <v>27</v>
      </c>
      <c r="W7" t="s">
        <v>27</v>
      </c>
    </row>
    <row r="8" spans="1:23" x14ac:dyDescent="0.25">
      <c r="A8" s="23">
        <v>110078</v>
      </c>
      <c r="B8" t="s">
        <v>41</v>
      </c>
      <c r="C8" t="s">
        <v>26</v>
      </c>
      <c r="D8" s="1">
        <v>44106</v>
      </c>
      <c r="E8" s="14">
        <v>850</v>
      </c>
      <c r="F8" s="14">
        <v>593</v>
      </c>
      <c r="G8" s="10">
        <v>0.69764705882352895</v>
      </c>
      <c r="H8" s="14">
        <v>30</v>
      </c>
      <c r="I8" s="14">
        <v>26</v>
      </c>
      <c r="J8" s="10">
        <v>0.86666666666666703</v>
      </c>
      <c r="K8" s="14">
        <v>31</v>
      </c>
      <c r="L8" s="14">
        <v>22</v>
      </c>
      <c r="M8" s="10">
        <v>0.70967741935483897</v>
      </c>
      <c r="Q8" s="14">
        <v>2</v>
      </c>
      <c r="V8" t="s">
        <v>27</v>
      </c>
      <c r="W8" t="s">
        <v>27</v>
      </c>
    </row>
    <row r="9" spans="1:23" x14ac:dyDescent="0.25">
      <c r="A9" s="23">
        <v>110089</v>
      </c>
      <c r="B9" t="s">
        <v>45</v>
      </c>
      <c r="C9" t="s">
        <v>26</v>
      </c>
      <c r="D9" s="1">
        <v>44106</v>
      </c>
      <c r="E9" s="14">
        <v>757</v>
      </c>
      <c r="F9" s="14">
        <v>699</v>
      </c>
      <c r="G9" s="10">
        <v>0.92338177014530998</v>
      </c>
      <c r="H9" s="14">
        <v>105</v>
      </c>
      <c r="I9" s="14">
        <v>94</v>
      </c>
      <c r="J9" s="10">
        <v>0.89523809523809506</v>
      </c>
      <c r="K9" s="14">
        <v>33</v>
      </c>
      <c r="L9" s="14">
        <v>26</v>
      </c>
      <c r="M9" s="10">
        <v>0.78787878787878796</v>
      </c>
      <c r="Q9" s="14">
        <v>1</v>
      </c>
      <c r="V9" t="s">
        <v>27</v>
      </c>
      <c r="W9" t="s">
        <v>27</v>
      </c>
    </row>
    <row r="10" spans="1:23" x14ac:dyDescent="0.25">
      <c r="A10" s="23">
        <v>110090</v>
      </c>
      <c r="B10" t="s">
        <v>49</v>
      </c>
      <c r="C10" t="s">
        <v>26</v>
      </c>
      <c r="D10" s="1">
        <v>44106</v>
      </c>
      <c r="E10" s="14">
        <v>451</v>
      </c>
      <c r="F10" s="14">
        <v>445</v>
      </c>
      <c r="G10" s="10">
        <v>0.98669623059866995</v>
      </c>
      <c r="H10" s="14">
        <v>6</v>
      </c>
      <c r="I10" s="14">
        <v>6</v>
      </c>
      <c r="J10" s="10">
        <v>1</v>
      </c>
      <c r="K10" s="14">
        <v>3</v>
      </c>
      <c r="L10" s="14">
        <v>1</v>
      </c>
      <c r="M10" s="10">
        <v>0.33333333333333298</v>
      </c>
      <c r="Q10" s="14">
        <v>0</v>
      </c>
      <c r="V10" t="s">
        <v>27</v>
      </c>
      <c r="W10" t="s">
        <v>27</v>
      </c>
    </row>
    <row r="11" spans="1:23" x14ac:dyDescent="0.25">
      <c r="A11" s="23">
        <v>110095</v>
      </c>
      <c r="B11" t="s">
        <v>51</v>
      </c>
      <c r="C11" t="s">
        <v>26</v>
      </c>
      <c r="D11" s="1">
        <v>44106</v>
      </c>
      <c r="E11" s="14">
        <v>187</v>
      </c>
      <c r="F11" s="14">
        <v>173</v>
      </c>
      <c r="G11" s="10">
        <v>0.925133689839572</v>
      </c>
      <c r="H11" s="14">
        <v>4</v>
      </c>
      <c r="I11" s="14">
        <v>4</v>
      </c>
      <c r="J11" s="10">
        <v>1</v>
      </c>
      <c r="K11" s="14">
        <v>6</v>
      </c>
      <c r="L11" s="14">
        <v>6</v>
      </c>
      <c r="M11" s="10">
        <v>1</v>
      </c>
      <c r="Q11" s="14">
        <v>0</v>
      </c>
      <c r="V11" t="s">
        <v>27</v>
      </c>
      <c r="W11" t="s">
        <v>27</v>
      </c>
    </row>
    <row r="12" spans="1:23" x14ac:dyDescent="0.25">
      <c r="A12" s="23">
        <v>130372</v>
      </c>
      <c r="B12" t="s">
        <v>53</v>
      </c>
      <c r="C12" t="s">
        <v>26</v>
      </c>
      <c r="D12" s="1">
        <v>44106</v>
      </c>
      <c r="E12" s="14">
        <v>690</v>
      </c>
      <c r="F12" s="14">
        <v>632</v>
      </c>
      <c r="G12" s="10">
        <v>0.91594202898550703</v>
      </c>
      <c r="H12" s="14">
        <v>15</v>
      </c>
      <c r="I12" s="14">
        <v>15</v>
      </c>
      <c r="J12" s="10">
        <v>1</v>
      </c>
      <c r="K12" s="14">
        <v>29</v>
      </c>
      <c r="L12" s="14">
        <v>26</v>
      </c>
      <c r="M12" s="10">
        <v>0.89655172413793105</v>
      </c>
      <c r="Q12" s="14">
        <v>1</v>
      </c>
      <c r="V12" t="s">
        <v>27</v>
      </c>
      <c r="W12" t="s">
        <v>27</v>
      </c>
    </row>
    <row r="13" spans="1:23" x14ac:dyDescent="0.25">
      <c r="A13" s="23">
        <v>130604</v>
      </c>
      <c r="B13" t="s">
        <v>55</v>
      </c>
      <c r="C13" t="s">
        <v>26</v>
      </c>
      <c r="D13" s="1">
        <v>44106</v>
      </c>
      <c r="E13" s="14">
        <v>2328</v>
      </c>
      <c r="F13" s="14">
        <v>1606</v>
      </c>
      <c r="G13" s="10">
        <v>0.68986254295532601</v>
      </c>
      <c r="H13" s="14">
        <v>77</v>
      </c>
      <c r="I13" s="14">
        <v>51</v>
      </c>
      <c r="J13" s="10">
        <v>0.662337662337662</v>
      </c>
      <c r="K13" s="14">
        <v>24</v>
      </c>
      <c r="L13" s="14">
        <v>14</v>
      </c>
      <c r="M13" s="10">
        <v>0.58333333333333304</v>
      </c>
      <c r="Q13" s="14">
        <v>10</v>
      </c>
      <c r="V13" t="s">
        <v>27</v>
      </c>
      <c r="W13" t="s">
        <v>27</v>
      </c>
    </row>
    <row r="14" spans="1:23" x14ac:dyDescent="0.25">
      <c r="A14" s="23">
        <v>132089</v>
      </c>
      <c r="B14" t="s">
        <v>57</v>
      </c>
      <c r="C14" t="s">
        <v>26</v>
      </c>
      <c r="D14" s="1">
        <v>44106</v>
      </c>
      <c r="E14" s="14">
        <v>1662</v>
      </c>
      <c r="F14" s="14">
        <v>1462</v>
      </c>
      <c r="G14" s="10">
        <v>0.87966305655836297</v>
      </c>
      <c r="H14" s="14">
        <v>31</v>
      </c>
      <c r="I14" s="14">
        <v>30</v>
      </c>
      <c r="J14" s="10">
        <v>0.967741935483871</v>
      </c>
      <c r="K14" s="14">
        <v>26</v>
      </c>
      <c r="L14" s="14">
        <v>23</v>
      </c>
      <c r="M14" s="10">
        <v>0.88461538461538503</v>
      </c>
      <c r="Q14" s="14">
        <v>2</v>
      </c>
      <c r="V14" t="s">
        <v>27</v>
      </c>
      <c r="W14" t="s">
        <v>27</v>
      </c>
    </row>
    <row r="15" spans="1:23" x14ac:dyDescent="0.25">
      <c r="A15" s="23">
        <v>134085</v>
      </c>
      <c r="B15" t="s">
        <v>59</v>
      </c>
      <c r="C15" t="s">
        <v>26</v>
      </c>
      <c r="D15" s="1">
        <v>44106</v>
      </c>
      <c r="E15" s="14">
        <v>108</v>
      </c>
      <c r="F15" s="14">
        <v>102</v>
      </c>
      <c r="G15" s="10">
        <v>0.94444444444444398</v>
      </c>
      <c r="H15" s="14">
        <v>0</v>
      </c>
      <c r="I15" s="14">
        <v>0</v>
      </c>
      <c r="J15" s="10">
        <v>0</v>
      </c>
      <c r="K15" s="14">
        <v>0</v>
      </c>
      <c r="L15" s="14">
        <v>0</v>
      </c>
      <c r="M15" s="10">
        <v>0</v>
      </c>
      <c r="Q15" s="14">
        <v>0</v>
      </c>
      <c r="V15" t="s">
        <v>27</v>
      </c>
      <c r="W15" t="s">
        <v>27</v>
      </c>
    </row>
    <row r="16" spans="1:23" x14ac:dyDescent="0.25">
      <c r="A16" s="23">
        <v>134778</v>
      </c>
      <c r="B16" t="s">
        <v>61</v>
      </c>
      <c r="C16" t="s">
        <v>26</v>
      </c>
      <c r="D16" s="1">
        <v>44106</v>
      </c>
      <c r="E16" s="14">
        <v>489</v>
      </c>
      <c r="F16" s="14">
        <v>457</v>
      </c>
      <c r="G16" s="10">
        <v>0.93456032719836402</v>
      </c>
      <c r="H16" s="14">
        <v>3</v>
      </c>
      <c r="I16" s="14">
        <v>2</v>
      </c>
      <c r="J16" s="10">
        <v>0.66666666666666696</v>
      </c>
      <c r="K16" s="14">
        <v>1</v>
      </c>
      <c r="L16" s="14">
        <v>1</v>
      </c>
      <c r="M16" s="10">
        <v>1</v>
      </c>
      <c r="Q16" s="14">
        <v>0</v>
      </c>
      <c r="V16" t="s">
        <v>27</v>
      </c>
      <c r="W16" t="s">
        <v>27</v>
      </c>
    </row>
    <row r="17" spans="1:23" x14ac:dyDescent="0.25">
      <c r="A17" s="23">
        <v>135099</v>
      </c>
      <c r="B17" t="s">
        <v>63</v>
      </c>
      <c r="C17" t="s">
        <v>26</v>
      </c>
      <c r="D17" s="1">
        <v>44106</v>
      </c>
      <c r="E17" s="14">
        <v>622</v>
      </c>
      <c r="F17" s="14">
        <v>593</v>
      </c>
      <c r="G17" s="10">
        <v>0.95337620578778104</v>
      </c>
      <c r="H17" s="14">
        <v>12</v>
      </c>
      <c r="I17" s="14">
        <v>12</v>
      </c>
      <c r="J17" s="10">
        <v>1</v>
      </c>
      <c r="K17" s="14">
        <v>9</v>
      </c>
      <c r="L17" s="14">
        <v>9</v>
      </c>
      <c r="M17" s="10">
        <v>1</v>
      </c>
      <c r="Q17" s="14">
        <v>1</v>
      </c>
      <c r="V17" t="s">
        <v>27</v>
      </c>
      <c r="W17" t="s">
        <v>27</v>
      </c>
    </row>
    <row r="18" spans="1:23" x14ac:dyDescent="0.25">
      <c r="A18" s="23">
        <v>136420</v>
      </c>
      <c r="B18" t="s">
        <v>67</v>
      </c>
      <c r="C18" t="s">
        <v>26</v>
      </c>
      <c r="D18" s="1">
        <v>44106</v>
      </c>
      <c r="E18" s="14">
        <v>1075</v>
      </c>
      <c r="F18" s="14">
        <v>1027</v>
      </c>
      <c r="G18" s="10">
        <v>0.95534883720930197</v>
      </c>
      <c r="H18" s="14">
        <v>2</v>
      </c>
      <c r="I18" s="14">
        <v>2</v>
      </c>
      <c r="J18" s="10">
        <v>1</v>
      </c>
      <c r="K18" s="14">
        <v>6</v>
      </c>
      <c r="L18" s="14">
        <v>5</v>
      </c>
      <c r="M18" s="10">
        <v>0.83333333333333304</v>
      </c>
      <c r="Q18" s="14">
        <v>5</v>
      </c>
      <c r="V18" t="s">
        <v>27</v>
      </c>
      <c r="W18" t="s">
        <v>27</v>
      </c>
    </row>
    <row r="19" spans="1:23" x14ac:dyDescent="0.25">
      <c r="A19" s="23">
        <v>136521</v>
      </c>
      <c r="B19" t="s">
        <v>69</v>
      </c>
      <c r="C19" t="s">
        <v>26</v>
      </c>
      <c r="D19" s="1">
        <v>44106</v>
      </c>
      <c r="E19" s="14">
        <v>1213</v>
      </c>
      <c r="F19" s="14">
        <v>1044</v>
      </c>
      <c r="G19" s="10">
        <v>0.860676009892828</v>
      </c>
      <c r="H19" s="14">
        <v>4</v>
      </c>
      <c r="I19" s="14">
        <v>4</v>
      </c>
      <c r="J19" s="10">
        <v>1</v>
      </c>
      <c r="K19" s="14">
        <v>0</v>
      </c>
      <c r="L19" s="14">
        <v>0</v>
      </c>
      <c r="M19" s="10">
        <v>0</v>
      </c>
      <c r="Q19" s="14">
        <v>1</v>
      </c>
      <c r="V19" t="s">
        <v>27</v>
      </c>
      <c r="W19" t="s">
        <v>27</v>
      </c>
    </row>
    <row r="20" spans="1:23" x14ac:dyDescent="0.25">
      <c r="A20" s="23">
        <v>137010</v>
      </c>
      <c r="B20" t="s">
        <v>73</v>
      </c>
      <c r="C20" t="s">
        <v>26</v>
      </c>
      <c r="D20" s="1">
        <v>44106</v>
      </c>
      <c r="E20" s="14">
        <v>930</v>
      </c>
      <c r="F20" s="14">
        <v>883</v>
      </c>
      <c r="G20" s="10">
        <v>0.94946236559139796</v>
      </c>
      <c r="H20" s="14">
        <v>14</v>
      </c>
      <c r="I20" s="14">
        <v>13</v>
      </c>
      <c r="J20" s="10">
        <v>0.92857142857142905</v>
      </c>
      <c r="K20" s="14">
        <v>24</v>
      </c>
      <c r="L20" s="14">
        <v>23</v>
      </c>
      <c r="M20" s="10">
        <v>0.95833333333333304</v>
      </c>
      <c r="Q20" s="14">
        <v>2</v>
      </c>
      <c r="V20" t="s">
        <v>27</v>
      </c>
      <c r="W20" t="s">
        <v>27</v>
      </c>
    </row>
    <row r="21" spans="1:23" x14ac:dyDescent="0.25">
      <c r="A21" s="23">
        <v>137259</v>
      </c>
      <c r="B21" t="s">
        <v>75</v>
      </c>
      <c r="C21" t="s">
        <v>26</v>
      </c>
      <c r="D21" s="1">
        <v>44106</v>
      </c>
      <c r="E21" s="14">
        <v>912</v>
      </c>
      <c r="F21" s="14">
        <v>842</v>
      </c>
      <c r="G21" s="10">
        <v>0.92324561403508798</v>
      </c>
      <c r="H21" s="14">
        <v>6</v>
      </c>
      <c r="I21" s="14">
        <v>4</v>
      </c>
      <c r="J21" s="10">
        <v>0.66666666666666696</v>
      </c>
      <c r="K21" s="14">
        <v>21</v>
      </c>
      <c r="L21" s="14">
        <v>16</v>
      </c>
      <c r="M21" s="10">
        <v>0.76190476190476197</v>
      </c>
      <c r="Q21" s="14">
        <v>5</v>
      </c>
      <c r="V21" t="s">
        <v>27</v>
      </c>
      <c r="W21" t="s">
        <v>27</v>
      </c>
    </row>
    <row r="22" spans="1:23" x14ac:dyDescent="0.25">
      <c r="A22" s="23">
        <v>137287</v>
      </c>
      <c r="B22" t="s">
        <v>77</v>
      </c>
      <c r="C22" t="s">
        <v>26</v>
      </c>
      <c r="D22" s="1">
        <v>44106</v>
      </c>
      <c r="E22" s="14">
        <v>1135</v>
      </c>
      <c r="F22" s="14">
        <v>1011</v>
      </c>
      <c r="G22" s="10">
        <v>0.890748898678414</v>
      </c>
      <c r="H22" s="14">
        <v>33</v>
      </c>
      <c r="I22" s="14">
        <v>29</v>
      </c>
      <c r="J22" s="10">
        <v>0.87878787878787901</v>
      </c>
      <c r="K22" s="14">
        <v>19</v>
      </c>
      <c r="L22" s="14">
        <v>14</v>
      </c>
      <c r="M22" s="10">
        <v>0.73684210526315796</v>
      </c>
      <c r="Q22" s="14">
        <v>1</v>
      </c>
      <c r="V22" t="s">
        <v>27</v>
      </c>
      <c r="W22" t="s">
        <v>27</v>
      </c>
    </row>
    <row r="23" spans="1:23" x14ac:dyDescent="0.25">
      <c r="A23" s="23">
        <v>137726</v>
      </c>
      <c r="B23" t="s">
        <v>79</v>
      </c>
      <c r="C23" t="s">
        <v>26</v>
      </c>
      <c r="D23" s="1">
        <v>44106</v>
      </c>
      <c r="E23" s="14">
        <v>1077</v>
      </c>
      <c r="F23" s="14">
        <v>873</v>
      </c>
      <c r="G23" s="10">
        <v>0.81058495821726995</v>
      </c>
      <c r="H23" s="14">
        <v>2</v>
      </c>
      <c r="I23" s="14">
        <v>2</v>
      </c>
      <c r="J23" s="10">
        <v>1</v>
      </c>
      <c r="K23" s="14">
        <v>0</v>
      </c>
      <c r="L23" s="14">
        <v>0</v>
      </c>
      <c r="M23" s="10">
        <v>0</v>
      </c>
      <c r="Q23" s="14">
        <v>0</v>
      </c>
      <c r="V23" t="s">
        <v>27</v>
      </c>
      <c r="W23" t="s">
        <v>27</v>
      </c>
    </row>
    <row r="24" spans="1:23" x14ac:dyDescent="0.25">
      <c r="A24" s="23">
        <v>138012</v>
      </c>
      <c r="B24" t="s">
        <v>81</v>
      </c>
      <c r="C24" t="s">
        <v>26</v>
      </c>
      <c r="D24" s="1">
        <v>44106</v>
      </c>
      <c r="E24" s="14">
        <v>1231</v>
      </c>
      <c r="F24" s="14">
        <v>1118</v>
      </c>
      <c r="G24" s="10">
        <v>0.90820471161657201</v>
      </c>
      <c r="H24" s="14">
        <v>40</v>
      </c>
      <c r="I24" s="14">
        <v>33</v>
      </c>
      <c r="J24" s="10">
        <v>0.82499999999999996</v>
      </c>
      <c r="K24" s="14">
        <v>25</v>
      </c>
      <c r="L24" s="14">
        <v>22</v>
      </c>
      <c r="M24" s="10">
        <v>0.88</v>
      </c>
      <c r="Q24" s="14">
        <v>1</v>
      </c>
      <c r="V24" t="s">
        <v>27</v>
      </c>
      <c r="W24" t="s">
        <v>27</v>
      </c>
    </row>
    <row r="25" spans="1:23" x14ac:dyDescent="0.25">
      <c r="A25" s="23">
        <v>138013</v>
      </c>
      <c r="B25" t="s">
        <v>83</v>
      </c>
      <c r="C25" t="s">
        <v>26</v>
      </c>
      <c r="D25" s="1">
        <v>44106</v>
      </c>
      <c r="E25" s="14">
        <v>1042</v>
      </c>
      <c r="F25" s="14">
        <v>963</v>
      </c>
      <c r="G25" s="10">
        <v>0.924184261036468</v>
      </c>
      <c r="H25" s="14">
        <v>17</v>
      </c>
      <c r="I25" s="14">
        <v>16</v>
      </c>
      <c r="J25" s="10">
        <v>0.94117647058823495</v>
      </c>
      <c r="K25" s="14">
        <v>6</v>
      </c>
      <c r="L25" s="14">
        <v>5</v>
      </c>
      <c r="M25" s="10">
        <v>0.83333333333333304</v>
      </c>
      <c r="Q25" s="14">
        <v>1</v>
      </c>
      <c r="V25" t="s">
        <v>27</v>
      </c>
      <c r="W25" t="s">
        <v>27</v>
      </c>
    </row>
    <row r="26" spans="1:23" x14ac:dyDescent="0.25">
      <c r="A26" s="23">
        <v>138166</v>
      </c>
      <c r="B26" t="s">
        <v>85</v>
      </c>
      <c r="C26" t="s">
        <v>26</v>
      </c>
      <c r="D26" s="1">
        <v>44106</v>
      </c>
      <c r="E26" s="14">
        <v>752</v>
      </c>
      <c r="F26" s="14">
        <v>689</v>
      </c>
      <c r="G26" s="10">
        <v>0.91622340425531901</v>
      </c>
      <c r="H26" s="14">
        <v>73</v>
      </c>
      <c r="I26" s="14">
        <v>66</v>
      </c>
      <c r="J26" s="10">
        <v>0.90410958904109595</v>
      </c>
      <c r="K26" s="14">
        <v>41</v>
      </c>
      <c r="L26" s="14">
        <v>38</v>
      </c>
      <c r="M26" s="10">
        <v>0.92682926829268297</v>
      </c>
      <c r="Q26" s="14">
        <v>4</v>
      </c>
      <c r="V26" t="s">
        <v>27</v>
      </c>
      <c r="W26" t="s">
        <v>27</v>
      </c>
    </row>
    <row r="27" spans="1:23" x14ac:dyDescent="0.25">
      <c r="A27" s="23">
        <v>138192</v>
      </c>
      <c r="B27" t="s">
        <v>87</v>
      </c>
      <c r="C27" t="s">
        <v>26</v>
      </c>
      <c r="D27" s="1">
        <v>44106</v>
      </c>
      <c r="E27" s="14">
        <v>677</v>
      </c>
      <c r="F27" s="14">
        <v>597</v>
      </c>
      <c r="G27" s="10">
        <v>0.88183161004431299</v>
      </c>
      <c r="H27" s="14">
        <v>17</v>
      </c>
      <c r="I27" s="14">
        <v>16</v>
      </c>
      <c r="J27" s="10">
        <v>0.94117647058823495</v>
      </c>
      <c r="K27" s="14">
        <v>6</v>
      </c>
      <c r="L27" s="14">
        <v>6</v>
      </c>
      <c r="M27" s="10">
        <v>1</v>
      </c>
      <c r="Q27" s="14">
        <v>1</v>
      </c>
      <c r="V27" t="s">
        <v>27</v>
      </c>
      <c r="W27" t="s">
        <v>27</v>
      </c>
    </row>
    <row r="28" spans="1:23" x14ac:dyDescent="0.25">
      <c r="A28" s="23">
        <v>138659</v>
      </c>
      <c r="B28" t="s">
        <v>89</v>
      </c>
      <c r="C28" t="s">
        <v>26</v>
      </c>
      <c r="D28" s="1">
        <v>44106</v>
      </c>
      <c r="E28" s="14">
        <v>476</v>
      </c>
      <c r="F28" s="14">
        <v>454</v>
      </c>
      <c r="G28" s="10">
        <v>0.95378151260504196</v>
      </c>
      <c r="H28" s="14">
        <v>35</v>
      </c>
      <c r="I28" s="14">
        <v>34</v>
      </c>
      <c r="J28" s="10">
        <v>0.97142857142857097</v>
      </c>
      <c r="K28" s="14">
        <v>4</v>
      </c>
      <c r="L28" s="14">
        <v>4</v>
      </c>
      <c r="M28" s="10">
        <v>1</v>
      </c>
      <c r="Q28" s="14">
        <v>0</v>
      </c>
      <c r="V28" t="s">
        <v>27</v>
      </c>
      <c r="W28" t="s">
        <v>27</v>
      </c>
    </row>
    <row r="29" spans="1:23" x14ac:dyDescent="0.25">
      <c r="A29" s="23">
        <v>138731</v>
      </c>
      <c r="B29" t="s">
        <v>91</v>
      </c>
      <c r="C29" t="s">
        <v>26</v>
      </c>
      <c r="D29" s="1">
        <v>44106</v>
      </c>
      <c r="E29" s="14">
        <v>294</v>
      </c>
      <c r="F29" s="14">
        <v>270</v>
      </c>
      <c r="G29" s="10">
        <v>0.91836734693877597</v>
      </c>
      <c r="H29" s="14">
        <v>11</v>
      </c>
      <c r="I29" s="14">
        <v>10</v>
      </c>
      <c r="J29" s="10">
        <v>0.90909090909090895</v>
      </c>
      <c r="K29" s="14">
        <v>5</v>
      </c>
      <c r="L29" s="14">
        <v>4</v>
      </c>
      <c r="M29" s="10">
        <v>0.8</v>
      </c>
      <c r="Q29" s="14">
        <v>1</v>
      </c>
      <c r="V29" t="s">
        <v>27</v>
      </c>
      <c r="W29" t="s">
        <v>27</v>
      </c>
    </row>
    <row r="30" spans="1:23" x14ac:dyDescent="0.25">
      <c r="A30" s="23">
        <v>139198</v>
      </c>
      <c r="B30" t="s">
        <v>93</v>
      </c>
      <c r="C30" t="s">
        <v>26</v>
      </c>
      <c r="D30" s="1">
        <v>44106</v>
      </c>
      <c r="E30" s="14">
        <v>443</v>
      </c>
      <c r="F30" s="14">
        <v>407</v>
      </c>
      <c r="G30" s="10">
        <v>0.91873589164785596</v>
      </c>
      <c r="H30" s="14">
        <v>2</v>
      </c>
      <c r="I30" s="14">
        <v>2</v>
      </c>
      <c r="J30" s="10">
        <v>1</v>
      </c>
      <c r="K30" s="14">
        <v>10</v>
      </c>
      <c r="L30" s="14">
        <v>10</v>
      </c>
      <c r="M30" s="10">
        <v>1</v>
      </c>
      <c r="Q30" s="14">
        <v>2</v>
      </c>
      <c r="V30" t="s">
        <v>27</v>
      </c>
      <c r="W30" t="s">
        <v>27</v>
      </c>
    </row>
    <row r="31" spans="1:23" x14ac:dyDescent="0.25">
      <c r="A31" s="23">
        <v>139333</v>
      </c>
      <c r="B31" t="s">
        <v>95</v>
      </c>
      <c r="C31" t="s">
        <v>26</v>
      </c>
      <c r="D31" s="1">
        <v>44106</v>
      </c>
      <c r="E31" s="14">
        <v>729</v>
      </c>
      <c r="F31" s="14">
        <v>659</v>
      </c>
      <c r="G31" s="10">
        <v>0.90397805212619997</v>
      </c>
      <c r="H31" s="14">
        <v>7</v>
      </c>
      <c r="I31" s="14">
        <v>7</v>
      </c>
      <c r="J31" s="10">
        <v>1</v>
      </c>
      <c r="K31" s="14">
        <v>3</v>
      </c>
      <c r="L31" s="14">
        <v>3</v>
      </c>
      <c r="M31" s="10">
        <v>1</v>
      </c>
      <c r="Q31" s="14">
        <v>1</v>
      </c>
      <c r="V31" t="s">
        <v>27</v>
      </c>
      <c r="W31" t="s">
        <v>27</v>
      </c>
    </row>
    <row r="32" spans="1:23" x14ac:dyDescent="0.25">
      <c r="A32" s="23">
        <v>139567</v>
      </c>
      <c r="B32" t="s">
        <v>97</v>
      </c>
      <c r="C32" t="s">
        <v>26</v>
      </c>
      <c r="D32" s="1">
        <v>44106</v>
      </c>
      <c r="E32" s="14">
        <v>202</v>
      </c>
      <c r="F32" s="14">
        <v>189</v>
      </c>
      <c r="G32" s="10">
        <v>0.93564356435643603</v>
      </c>
      <c r="H32" s="14">
        <v>13</v>
      </c>
      <c r="I32" s="14">
        <v>13</v>
      </c>
      <c r="J32" s="10">
        <v>1</v>
      </c>
      <c r="K32" s="14">
        <v>15</v>
      </c>
      <c r="L32" s="14">
        <v>15</v>
      </c>
      <c r="M32" s="10">
        <v>1</v>
      </c>
      <c r="Q32" s="14">
        <v>1</v>
      </c>
      <c r="V32" t="s">
        <v>27</v>
      </c>
      <c r="W32" t="s">
        <v>27</v>
      </c>
    </row>
    <row r="33" spans="1:23" x14ac:dyDescent="0.25">
      <c r="A33" s="23">
        <v>139943</v>
      </c>
      <c r="B33" t="s">
        <v>99</v>
      </c>
      <c r="C33" t="s">
        <v>26</v>
      </c>
      <c r="D33" s="1">
        <v>44106</v>
      </c>
      <c r="E33" s="14">
        <v>229</v>
      </c>
      <c r="F33" s="14">
        <v>200</v>
      </c>
      <c r="G33" s="10">
        <v>0.87336244541484698</v>
      </c>
      <c r="H33" s="14">
        <v>3</v>
      </c>
      <c r="I33" s="14">
        <v>2</v>
      </c>
      <c r="J33" s="10">
        <v>0.66666666666666696</v>
      </c>
      <c r="K33" s="14">
        <v>11</v>
      </c>
      <c r="L33" s="14">
        <v>8</v>
      </c>
      <c r="M33" s="10">
        <v>0.72727272727272696</v>
      </c>
      <c r="Q33" s="14">
        <v>0</v>
      </c>
      <c r="V33" t="s">
        <v>27</v>
      </c>
      <c r="W33" t="s">
        <v>27</v>
      </c>
    </row>
    <row r="34" spans="1:23" x14ac:dyDescent="0.25">
      <c r="A34" s="23">
        <v>140335</v>
      </c>
      <c r="B34" t="s">
        <v>183</v>
      </c>
      <c r="C34" t="s">
        <v>26</v>
      </c>
      <c r="D34" s="1">
        <v>44106</v>
      </c>
      <c r="E34" s="14">
        <v>840</v>
      </c>
      <c r="F34" s="14">
        <v>763</v>
      </c>
      <c r="G34" s="10">
        <v>0.90833333333333299</v>
      </c>
      <c r="H34" s="14">
        <v>14</v>
      </c>
      <c r="I34" s="14">
        <v>13</v>
      </c>
      <c r="J34" s="10">
        <v>0.92857142857142905</v>
      </c>
      <c r="K34" s="14">
        <v>22</v>
      </c>
      <c r="L34" s="14">
        <v>21</v>
      </c>
      <c r="M34" s="10">
        <v>0.95454545454545503</v>
      </c>
      <c r="Q34" s="14">
        <v>1</v>
      </c>
      <c r="V34" t="s">
        <v>27</v>
      </c>
      <c r="W34" t="s">
        <v>27</v>
      </c>
    </row>
    <row r="35" spans="1:23" x14ac:dyDescent="0.25">
      <c r="A35" s="23">
        <v>140857</v>
      </c>
      <c r="B35" t="s">
        <v>101</v>
      </c>
      <c r="C35" t="s">
        <v>26</v>
      </c>
      <c r="D35" s="1">
        <v>44106</v>
      </c>
      <c r="E35" s="14">
        <v>665</v>
      </c>
      <c r="F35" s="14">
        <v>633</v>
      </c>
      <c r="G35" s="10">
        <v>0.95187969924811999</v>
      </c>
      <c r="H35" s="14">
        <v>10</v>
      </c>
      <c r="I35" s="14">
        <v>8</v>
      </c>
      <c r="J35" s="10">
        <v>0.8</v>
      </c>
      <c r="K35" s="14">
        <v>10</v>
      </c>
      <c r="L35" s="14">
        <v>10</v>
      </c>
      <c r="M35" s="10">
        <v>1</v>
      </c>
      <c r="Q35" s="14">
        <v>0</v>
      </c>
      <c r="V35" t="s">
        <v>27</v>
      </c>
      <c r="W35" t="s">
        <v>27</v>
      </c>
    </row>
    <row r="36" spans="1:23" x14ac:dyDescent="0.25">
      <c r="A36" s="23">
        <v>140994</v>
      </c>
      <c r="B36" t="s">
        <v>104</v>
      </c>
      <c r="C36" t="s">
        <v>46</v>
      </c>
      <c r="D36" s="1">
        <v>44106</v>
      </c>
      <c r="E36" s="14">
        <v>528</v>
      </c>
      <c r="F36" s="70">
        <v>0</v>
      </c>
      <c r="G36" s="10">
        <v>0</v>
      </c>
      <c r="H36" s="14">
        <v>5</v>
      </c>
      <c r="I36" s="14">
        <v>0</v>
      </c>
      <c r="J36" s="10">
        <v>0</v>
      </c>
      <c r="K36" s="14">
        <v>6</v>
      </c>
      <c r="L36" s="14">
        <v>0</v>
      </c>
      <c r="M36" s="10">
        <v>0</v>
      </c>
      <c r="Q36" s="14">
        <v>0</v>
      </c>
      <c r="V36" t="s">
        <v>134</v>
      </c>
      <c r="W36" t="s">
        <v>27</v>
      </c>
    </row>
    <row r="37" spans="1:23" x14ac:dyDescent="0.25">
      <c r="A37" s="23">
        <v>141009</v>
      </c>
      <c r="B37" t="s">
        <v>106</v>
      </c>
      <c r="C37" t="s">
        <v>26</v>
      </c>
      <c r="D37" s="1">
        <v>44106</v>
      </c>
      <c r="E37" s="14">
        <v>1099</v>
      </c>
      <c r="F37" s="14">
        <v>1024</v>
      </c>
      <c r="G37" s="10">
        <v>0.931756141947225</v>
      </c>
      <c r="H37" s="14">
        <v>30</v>
      </c>
      <c r="I37" s="14">
        <v>28</v>
      </c>
      <c r="J37" s="10">
        <v>0.93333333333333302</v>
      </c>
      <c r="K37" s="14">
        <v>44</v>
      </c>
      <c r="L37" s="14">
        <v>38</v>
      </c>
      <c r="M37" s="10">
        <v>0.86363636363636398</v>
      </c>
      <c r="Q37" s="14">
        <v>4</v>
      </c>
      <c r="V37" t="s">
        <v>27</v>
      </c>
      <c r="W37" t="s">
        <v>27</v>
      </c>
    </row>
    <row r="38" spans="1:23" x14ac:dyDescent="0.25">
      <c r="A38" s="23">
        <v>141970</v>
      </c>
      <c r="B38" t="s">
        <v>108</v>
      </c>
      <c r="C38" t="s">
        <v>26</v>
      </c>
      <c r="D38" s="1">
        <v>44106</v>
      </c>
      <c r="E38" s="14">
        <v>589</v>
      </c>
      <c r="F38" s="14">
        <v>558</v>
      </c>
      <c r="G38" s="10">
        <v>0.94736842105263197</v>
      </c>
      <c r="H38" s="14">
        <v>6</v>
      </c>
      <c r="I38" s="14">
        <v>5</v>
      </c>
      <c r="J38" s="10">
        <v>0.83333333333333304</v>
      </c>
      <c r="K38" s="14">
        <v>10</v>
      </c>
      <c r="L38" s="14">
        <v>9</v>
      </c>
      <c r="M38" s="10">
        <v>0.9</v>
      </c>
      <c r="Q38" s="14">
        <v>3</v>
      </c>
      <c r="V38" t="s">
        <v>27</v>
      </c>
      <c r="W38" t="s">
        <v>27</v>
      </c>
    </row>
    <row r="39" spans="1:23" x14ac:dyDescent="0.25">
      <c r="A39" s="23">
        <v>142607</v>
      </c>
      <c r="B39" t="s">
        <v>112</v>
      </c>
      <c r="C39" t="s">
        <v>26</v>
      </c>
      <c r="D39" s="1">
        <v>44106</v>
      </c>
      <c r="E39" s="14">
        <v>159</v>
      </c>
      <c r="F39" s="14">
        <v>72</v>
      </c>
      <c r="G39" s="10">
        <v>0.45283018867924502</v>
      </c>
      <c r="H39" s="14">
        <v>87</v>
      </c>
      <c r="I39" s="14">
        <v>54</v>
      </c>
      <c r="J39" s="10">
        <v>0.62068965517241403</v>
      </c>
      <c r="K39" s="14">
        <v>60</v>
      </c>
      <c r="L39" s="14">
        <v>27</v>
      </c>
      <c r="M39" s="10">
        <v>0.45</v>
      </c>
      <c r="Q39" s="14">
        <v>3</v>
      </c>
      <c r="V39" t="s">
        <v>27</v>
      </c>
      <c r="W39" t="s">
        <v>27</v>
      </c>
    </row>
    <row r="40" spans="1:23" x14ac:dyDescent="0.25">
      <c r="A40" s="23">
        <v>143327</v>
      </c>
      <c r="B40" t="s">
        <v>114</v>
      </c>
      <c r="C40" t="s">
        <v>26</v>
      </c>
      <c r="D40" s="1">
        <v>44106</v>
      </c>
      <c r="E40" s="14">
        <v>815</v>
      </c>
      <c r="F40" s="14">
        <v>686</v>
      </c>
      <c r="G40" s="10">
        <v>0.84171779141104297</v>
      </c>
      <c r="H40" s="14">
        <v>15</v>
      </c>
      <c r="I40" s="14">
        <v>10</v>
      </c>
      <c r="J40" s="10">
        <v>0.66666666666666696</v>
      </c>
      <c r="K40" s="14">
        <v>24</v>
      </c>
      <c r="L40" s="14">
        <v>14</v>
      </c>
      <c r="M40" s="10">
        <v>0.58333333333333304</v>
      </c>
      <c r="Q40" s="14">
        <v>7</v>
      </c>
      <c r="V40" t="s">
        <v>27</v>
      </c>
      <c r="W40" t="s">
        <v>27</v>
      </c>
    </row>
    <row r="41" spans="1:23" x14ac:dyDescent="0.25">
      <c r="A41" s="23">
        <v>143802</v>
      </c>
      <c r="B41" t="s">
        <v>116</v>
      </c>
      <c r="C41" t="s">
        <v>26</v>
      </c>
      <c r="D41" s="1">
        <v>44106</v>
      </c>
      <c r="E41" s="14">
        <v>417</v>
      </c>
      <c r="F41" s="14">
        <v>379</v>
      </c>
      <c r="G41" s="10">
        <v>0.90887290167865697</v>
      </c>
      <c r="H41" s="14">
        <v>8</v>
      </c>
      <c r="I41" s="14">
        <v>8</v>
      </c>
      <c r="J41" s="10">
        <v>1</v>
      </c>
      <c r="K41" s="14">
        <v>8</v>
      </c>
      <c r="L41" s="14">
        <v>8</v>
      </c>
      <c r="M41" s="10">
        <v>1</v>
      </c>
      <c r="Q41" s="14">
        <v>1</v>
      </c>
      <c r="V41" t="s">
        <v>27</v>
      </c>
      <c r="W41" t="s">
        <v>27</v>
      </c>
    </row>
    <row r="42" spans="1:23" x14ac:dyDescent="0.25">
      <c r="A42" s="23">
        <v>143804</v>
      </c>
      <c r="B42" t="s">
        <v>118</v>
      </c>
      <c r="C42" t="s">
        <v>26</v>
      </c>
      <c r="D42" s="1">
        <v>44106</v>
      </c>
      <c r="E42" s="14">
        <v>532</v>
      </c>
      <c r="F42" s="14">
        <v>465</v>
      </c>
      <c r="G42" s="10">
        <v>0.87406015037593998</v>
      </c>
      <c r="H42" s="14">
        <v>13</v>
      </c>
      <c r="I42" s="14">
        <v>13</v>
      </c>
      <c r="J42" s="10">
        <v>1</v>
      </c>
      <c r="K42" s="14">
        <v>5</v>
      </c>
      <c r="L42" s="14">
        <v>5</v>
      </c>
      <c r="M42" s="10">
        <v>1</v>
      </c>
      <c r="Q42" s="14">
        <v>1</v>
      </c>
      <c r="V42" t="s">
        <v>27</v>
      </c>
      <c r="W42" t="s">
        <v>27</v>
      </c>
    </row>
    <row r="43" spans="1:23" x14ac:dyDescent="0.25">
      <c r="A43" s="23">
        <v>144501</v>
      </c>
      <c r="B43" t="s">
        <v>120</v>
      </c>
      <c r="C43" t="s">
        <v>26</v>
      </c>
      <c r="D43" s="1">
        <v>44106</v>
      </c>
      <c r="E43" s="14">
        <v>454</v>
      </c>
      <c r="F43" s="14">
        <v>425</v>
      </c>
      <c r="G43" s="10">
        <v>0.93612334801762098</v>
      </c>
      <c r="H43" s="14">
        <v>11</v>
      </c>
      <c r="I43" s="14">
        <v>11</v>
      </c>
      <c r="J43" s="10">
        <v>1</v>
      </c>
      <c r="K43" s="14">
        <v>6</v>
      </c>
      <c r="L43" s="14">
        <v>6</v>
      </c>
      <c r="M43" s="10">
        <v>1</v>
      </c>
      <c r="Q43" s="14">
        <v>0</v>
      </c>
      <c r="V43" t="s">
        <v>27</v>
      </c>
      <c r="W43" t="s">
        <v>27</v>
      </c>
    </row>
    <row r="44" spans="1:23" x14ac:dyDescent="0.25">
      <c r="A44" s="23">
        <v>144748</v>
      </c>
      <c r="B44" t="s">
        <v>172</v>
      </c>
      <c r="C44" t="s">
        <v>26</v>
      </c>
      <c r="D44" s="1">
        <v>44106</v>
      </c>
      <c r="E44" s="14">
        <v>694</v>
      </c>
      <c r="F44" s="14">
        <v>592</v>
      </c>
      <c r="G44" s="10">
        <v>0.85302593659942405</v>
      </c>
      <c r="H44" s="14">
        <v>11</v>
      </c>
      <c r="I44" s="14">
        <v>7</v>
      </c>
      <c r="J44" s="10">
        <v>0.63636363636363602</v>
      </c>
      <c r="K44" s="14">
        <v>35</v>
      </c>
      <c r="L44" s="14">
        <v>28</v>
      </c>
      <c r="M44" s="10">
        <v>0.8</v>
      </c>
      <c r="Q44" s="14">
        <v>5</v>
      </c>
      <c r="V44" t="s">
        <v>27</v>
      </c>
      <c r="W44" t="s">
        <v>27</v>
      </c>
    </row>
    <row r="45" spans="1:23" x14ac:dyDescent="0.25">
      <c r="A45" s="23">
        <v>145741</v>
      </c>
      <c r="B45" t="s">
        <v>122</v>
      </c>
      <c r="C45" t="s">
        <v>26</v>
      </c>
      <c r="D45" s="1">
        <v>44106</v>
      </c>
      <c r="E45" s="14">
        <v>319</v>
      </c>
      <c r="F45" s="14">
        <v>252</v>
      </c>
      <c r="G45" s="10">
        <v>0.78996865203761801</v>
      </c>
      <c r="H45" s="14">
        <v>319</v>
      </c>
      <c r="I45" s="14">
        <v>252</v>
      </c>
      <c r="J45" s="10">
        <v>0.78996865203761801</v>
      </c>
      <c r="K45" s="14">
        <v>75</v>
      </c>
      <c r="L45" s="14">
        <v>59</v>
      </c>
      <c r="M45" s="10">
        <v>0.78666666666666696</v>
      </c>
      <c r="Q45" s="14">
        <v>5</v>
      </c>
      <c r="V45" t="s">
        <v>27</v>
      </c>
      <c r="W45" t="s">
        <v>27</v>
      </c>
    </row>
    <row r="46" spans="1:23" x14ac:dyDescent="0.25">
      <c r="A46" s="23">
        <v>146820</v>
      </c>
      <c r="B46" t="s">
        <v>124</v>
      </c>
      <c r="C46" t="s">
        <v>26</v>
      </c>
      <c r="D46" s="1">
        <v>44106</v>
      </c>
      <c r="E46" s="14">
        <v>723</v>
      </c>
      <c r="F46" s="14">
        <v>623</v>
      </c>
      <c r="G46" s="10">
        <v>0.86168741355463396</v>
      </c>
      <c r="H46" s="14">
        <v>13</v>
      </c>
      <c r="I46" s="14">
        <v>9</v>
      </c>
      <c r="J46" s="10">
        <v>0.69230769230769196</v>
      </c>
      <c r="K46" s="14">
        <v>20</v>
      </c>
      <c r="L46" s="14">
        <v>15</v>
      </c>
      <c r="M46" s="10">
        <v>0.75</v>
      </c>
      <c r="Q46" s="14">
        <v>2</v>
      </c>
      <c r="V46" t="s">
        <v>27</v>
      </c>
      <c r="W46" t="s">
        <v>27</v>
      </c>
    </row>
    <row r="47" spans="1:23" s="25" customFormat="1" x14ac:dyDescent="0.25">
      <c r="D47" s="26"/>
      <c r="E47" s="27">
        <f>SUM(E4:E46)</f>
        <v>29372</v>
      </c>
      <c r="F47" s="27">
        <f>SUM(F4:F46)</f>
        <v>25315</v>
      </c>
      <c r="G47" s="28">
        <f>F47/E47</f>
        <v>0.8618752553452268</v>
      </c>
      <c r="H47" s="27">
        <f>SUM(H4:H46)</f>
        <v>1109</v>
      </c>
      <c r="I47" s="27">
        <f>SUM(I4:I46)</f>
        <v>914</v>
      </c>
      <c r="J47" s="28">
        <f>I47/H47</f>
        <v>0.82416591523895399</v>
      </c>
      <c r="K47" s="27">
        <f>SUM(K4:K46)</f>
        <v>718</v>
      </c>
      <c r="L47" s="27">
        <f>SUM(L4:L46)</f>
        <v>572</v>
      </c>
      <c r="M47" s="28">
        <f>L47/K47</f>
        <v>0.79665738161559885</v>
      </c>
      <c r="N47" s="27">
        <f t="shared" ref="N47:U47" si="0">SUM(N4:N46)</f>
        <v>0</v>
      </c>
      <c r="O47" s="27">
        <f t="shared" si="0"/>
        <v>0</v>
      </c>
      <c r="P47" s="27">
        <f t="shared" si="0"/>
        <v>0</v>
      </c>
      <c r="Q47" s="27">
        <f t="shared" si="0"/>
        <v>77</v>
      </c>
      <c r="R47" s="27">
        <f t="shared" si="0"/>
        <v>0</v>
      </c>
      <c r="S47" s="27">
        <f t="shared" si="0"/>
        <v>0</v>
      </c>
      <c r="T47" s="27">
        <f t="shared" si="0"/>
        <v>0</v>
      </c>
      <c r="U47" s="27">
        <f t="shared" si="0"/>
        <v>0</v>
      </c>
    </row>
    <row r="48" spans="1:23" x14ac:dyDescent="0.25">
      <c r="A48" s="23">
        <v>109760</v>
      </c>
      <c r="B48" t="s">
        <v>25</v>
      </c>
      <c r="C48" t="s">
        <v>46</v>
      </c>
      <c r="D48" s="1">
        <v>44105</v>
      </c>
      <c r="E48" s="14">
        <v>82</v>
      </c>
      <c r="F48" s="14">
        <v>62</v>
      </c>
      <c r="G48" s="10">
        <v>0.75609756097560998</v>
      </c>
      <c r="H48" s="14">
        <v>1</v>
      </c>
      <c r="I48" s="14">
        <v>1</v>
      </c>
      <c r="J48" s="10">
        <v>1</v>
      </c>
      <c r="K48" s="14">
        <v>5</v>
      </c>
      <c r="L48" s="14">
        <v>5</v>
      </c>
      <c r="M48" s="10">
        <v>1</v>
      </c>
      <c r="Q48" s="14">
        <v>0</v>
      </c>
      <c r="R48" s="23">
        <v>0</v>
      </c>
      <c r="S48" s="23">
        <v>0</v>
      </c>
      <c r="T48" s="23">
        <v>0</v>
      </c>
      <c r="U48" s="23">
        <v>0</v>
      </c>
      <c r="V48" t="s">
        <v>152</v>
      </c>
      <c r="W48" t="s">
        <v>27</v>
      </c>
    </row>
    <row r="49" spans="1:23" x14ac:dyDescent="0.25">
      <c r="A49" s="23">
        <v>109761</v>
      </c>
      <c r="B49" t="s">
        <v>29</v>
      </c>
      <c r="C49" t="s">
        <v>26</v>
      </c>
      <c r="D49" s="1">
        <v>44105</v>
      </c>
      <c r="E49" s="14">
        <v>91</v>
      </c>
      <c r="F49" s="14">
        <v>79</v>
      </c>
      <c r="G49" s="10">
        <v>0.86813186813186805</v>
      </c>
      <c r="H49" s="14">
        <v>1</v>
      </c>
      <c r="I49" s="14">
        <v>1</v>
      </c>
      <c r="J49" s="10">
        <v>1</v>
      </c>
      <c r="K49" s="14">
        <v>0</v>
      </c>
      <c r="L49" s="14">
        <v>0</v>
      </c>
      <c r="M49" s="10">
        <v>0</v>
      </c>
      <c r="Q49" s="14">
        <v>0</v>
      </c>
      <c r="R49" s="23"/>
      <c r="S49" s="23"/>
      <c r="T49" s="23"/>
      <c r="U49" s="23"/>
      <c r="V49" t="s">
        <v>27</v>
      </c>
      <c r="W49" t="s">
        <v>27</v>
      </c>
    </row>
    <row r="50" spans="1:23" x14ac:dyDescent="0.25">
      <c r="A50" s="23">
        <v>109762</v>
      </c>
      <c r="B50" t="s">
        <v>31</v>
      </c>
      <c r="C50" t="s">
        <v>26</v>
      </c>
      <c r="D50" s="1">
        <v>44105</v>
      </c>
      <c r="E50" s="14">
        <v>117</v>
      </c>
      <c r="F50" s="14">
        <v>111</v>
      </c>
      <c r="G50" s="10">
        <v>0.94871794871794901</v>
      </c>
      <c r="H50" s="14">
        <v>0</v>
      </c>
      <c r="I50" s="14">
        <v>0</v>
      </c>
      <c r="J50" s="10">
        <v>0</v>
      </c>
      <c r="K50" s="14">
        <v>5</v>
      </c>
      <c r="L50" s="14">
        <v>4</v>
      </c>
      <c r="M50" s="10">
        <v>0.8</v>
      </c>
      <c r="Q50" s="14">
        <v>0</v>
      </c>
      <c r="R50" s="23"/>
      <c r="S50" s="23"/>
      <c r="T50" s="23"/>
      <c r="U50" s="23"/>
      <c r="V50" t="s">
        <v>27</v>
      </c>
      <c r="W50" t="s">
        <v>27</v>
      </c>
    </row>
    <row r="51" spans="1:23" x14ac:dyDescent="0.25">
      <c r="A51" s="23">
        <v>109763</v>
      </c>
      <c r="B51" t="s">
        <v>33</v>
      </c>
      <c r="C51" t="s">
        <v>26</v>
      </c>
      <c r="D51" s="1">
        <v>44105</v>
      </c>
      <c r="E51" s="14">
        <v>99</v>
      </c>
      <c r="F51" s="14">
        <v>73</v>
      </c>
      <c r="G51" s="10">
        <v>0.73737373737373701</v>
      </c>
      <c r="H51" s="14">
        <v>0</v>
      </c>
      <c r="I51" s="14">
        <v>0</v>
      </c>
      <c r="J51" s="10">
        <v>0</v>
      </c>
      <c r="K51" s="14">
        <v>3</v>
      </c>
      <c r="L51" s="14">
        <v>1</v>
      </c>
      <c r="M51" s="10">
        <v>0.33333333333333298</v>
      </c>
      <c r="Q51" s="14">
        <v>1</v>
      </c>
      <c r="R51" s="23"/>
      <c r="S51" s="23"/>
      <c r="T51" s="23"/>
      <c r="U51" s="23"/>
      <c r="V51" t="s">
        <v>27</v>
      </c>
      <c r="W51" t="s">
        <v>27</v>
      </c>
    </row>
    <row r="52" spans="1:23" x14ac:dyDescent="0.25">
      <c r="A52" s="23">
        <v>109765</v>
      </c>
      <c r="B52" t="s">
        <v>35</v>
      </c>
      <c r="C52" t="s">
        <v>26</v>
      </c>
      <c r="D52" s="1">
        <v>44105</v>
      </c>
      <c r="E52" s="14">
        <v>63</v>
      </c>
      <c r="F52" s="14">
        <v>47</v>
      </c>
      <c r="G52" s="10">
        <v>0.74603174603174605</v>
      </c>
      <c r="H52" s="14">
        <v>2</v>
      </c>
      <c r="I52" s="14">
        <v>2</v>
      </c>
      <c r="J52" s="10">
        <v>1</v>
      </c>
      <c r="K52" s="14">
        <v>0</v>
      </c>
      <c r="L52" s="14">
        <v>0</v>
      </c>
      <c r="M52" s="10">
        <v>0</v>
      </c>
      <c r="Q52" s="14">
        <v>1</v>
      </c>
      <c r="R52" s="23"/>
      <c r="S52" s="23"/>
      <c r="T52" s="23"/>
      <c r="U52" s="23"/>
      <c r="V52" t="s">
        <v>27</v>
      </c>
      <c r="W52" t="s">
        <v>27</v>
      </c>
    </row>
    <row r="53" spans="1:23" x14ac:dyDescent="0.25">
      <c r="A53" s="23">
        <v>109943</v>
      </c>
      <c r="B53" t="s">
        <v>37</v>
      </c>
      <c r="C53" t="s">
        <v>26</v>
      </c>
      <c r="D53" s="1">
        <v>44105</v>
      </c>
      <c r="E53" s="14">
        <v>669</v>
      </c>
      <c r="F53" s="14">
        <v>627</v>
      </c>
      <c r="G53" s="10">
        <v>0.93721973094170397</v>
      </c>
      <c r="H53" s="14">
        <v>4</v>
      </c>
      <c r="I53" s="14">
        <v>4</v>
      </c>
      <c r="J53" s="10">
        <v>1</v>
      </c>
      <c r="K53" s="14">
        <v>27</v>
      </c>
      <c r="L53" s="14">
        <v>25</v>
      </c>
      <c r="M53" s="10">
        <v>0.92592592592592604</v>
      </c>
      <c r="Q53" s="14">
        <v>0</v>
      </c>
      <c r="R53" s="23"/>
      <c r="S53" s="23"/>
      <c r="T53" s="23"/>
      <c r="U53" s="23"/>
      <c r="V53" t="s">
        <v>27</v>
      </c>
      <c r="W53" t="s">
        <v>27</v>
      </c>
    </row>
    <row r="54" spans="1:23" x14ac:dyDescent="0.25">
      <c r="A54" s="23">
        <v>110035</v>
      </c>
      <c r="B54" t="s">
        <v>184</v>
      </c>
      <c r="C54" t="s">
        <v>26</v>
      </c>
      <c r="D54" s="1">
        <v>44105</v>
      </c>
      <c r="E54" s="14">
        <v>528</v>
      </c>
      <c r="F54" s="14">
        <v>379</v>
      </c>
      <c r="G54" s="10">
        <v>0.71780303030303005</v>
      </c>
      <c r="H54" s="14">
        <v>8</v>
      </c>
      <c r="I54" s="14">
        <v>5</v>
      </c>
      <c r="J54" s="10">
        <v>0.625</v>
      </c>
      <c r="K54" s="14">
        <v>12</v>
      </c>
      <c r="L54" s="14">
        <v>12</v>
      </c>
      <c r="M54" s="10">
        <v>1</v>
      </c>
      <c r="Q54" s="14">
        <v>5</v>
      </c>
      <c r="R54" s="23"/>
      <c r="S54" s="23"/>
      <c r="T54" s="23"/>
      <c r="U54" s="23"/>
      <c r="V54" t="s">
        <v>27</v>
      </c>
      <c r="W54" t="s">
        <v>27</v>
      </c>
    </row>
    <row r="55" spans="1:23" x14ac:dyDescent="0.25">
      <c r="A55" s="23">
        <v>110078</v>
      </c>
      <c r="B55" t="s">
        <v>41</v>
      </c>
      <c r="C55" t="s">
        <v>26</v>
      </c>
      <c r="D55" s="1">
        <v>44105</v>
      </c>
      <c r="E55" s="14">
        <v>850</v>
      </c>
      <c r="F55" s="14">
        <v>690</v>
      </c>
      <c r="G55" s="10">
        <v>0.81176470588235305</v>
      </c>
      <c r="H55" s="14">
        <v>30</v>
      </c>
      <c r="I55" s="14">
        <v>26</v>
      </c>
      <c r="J55" s="10">
        <v>0.86666666666666703</v>
      </c>
      <c r="K55" s="14">
        <v>31</v>
      </c>
      <c r="L55" s="14">
        <v>23</v>
      </c>
      <c r="M55" s="10">
        <v>0.74193548387096797</v>
      </c>
      <c r="Q55" s="14">
        <v>5</v>
      </c>
      <c r="R55" s="23"/>
      <c r="S55" s="23"/>
      <c r="T55" s="23"/>
      <c r="U55" s="23"/>
      <c r="V55" t="s">
        <v>27</v>
      </c>
      <c r="W55" t="s">
        <v>27</v>
      </c>
    </row>
    <row r="56" spans="1:23" x14ac:dyDescent="0.25">
      <c r="A56" s="23">
        <v>110089</v>
      </c>
      <c r="B56" t="s">
        <v>45</v>
      </c>
      <c r="C56" t="s">
        <v>26</v>
      </c>
      <c r="D56" s="1">
        <v>44105</v>
      </c>
      <c r="E56" s="14">
        <v>757</v>
      </c>
      <c r="F56" s="14">
        <v>702</v>
      </c>
      <c r="G56" s="10">
        <v>0.927344782034346</v>
      </c>
      <c r="H56" s="14">
        <v>105</v>
      </c>
      <c r="I56" s="14">
        <v>95</v>
      </c>
      <c r="J56" s="10">
        <v>0.90476190476190499</v>
      </c>
      <c r="K56" s="14">
        <v>33</v>
      </c>
      <c r="L56" s="14">
        <v>29</v>
      </c>
      <c r="M56" s="10">
        <v>0.87878787878787901</v>
      </c>
      <c r="Q56" s="14">
        <v>0</v>
      </c>
      <c r="R56" s="23"/>
      <c r="S56" s="23"/>
      <c r="T56" s="23"/>
      <c r="U56" s="23"/>
      <c r="V56" t="s">
        <v>27</v>
      </c>
      <c r="W56" t="s">
        <v>27</v>
      </c>
    </row>
    <row r="57" spans="1:23" x14ac:dyDescent="0.25">
      <c r="A57" s="23">
        <v>110090</v>
      </c>
      <c r="B57" t="s">
        <v>49</v>
      </c>
      <c r="C57" t="s">
        <v>26</v>
      </c>
      <c r="D57" s="1">
        <v>44105</v>
      </c>
      <c r="E57" s="14">
        <v>451</v>
      </c>
      <c r="F57" s="14">
        <v>440</v>
      </c>
      <c r="G57" s="10">
        <v>0.97560975609756095</v>
      </c>
      <c r="H57" s="14">
        <v>6</v>
      </c>
      <c r="I57" s="14">
        <v>6</v>
      </c>
      <c r="J57" s="10">
        <v>1</v>
      </c>
      <c r="K57" s="14">
        <v>3</v>
      </c>
      <c r="L57" s="14">
        <v>3</v>
      </c>
      <c r="M57" s="10">
        <v>1</v>
      </c>
      <c r="Q57" s="14">
        <v>0</v>
      </c>
      <c r="R57" s="23"/>
      <c r="S57" s="23"/>
      <c r="T57" s="23"/>
      <c r="U57" s="23"/>
      <c r="V57" t="s">
        <v>27</v>
      </c>
      <c r="W57" t="s">
        <v>27</v>
      </c>
    </row>
    <row r="58" spans="1:23" x14ac:dyDescent="0.25">
      <c r="A58" s="23">
        <v>110095</v>
      </c>
      <c r="B58" t="s">
        <v>51</v>
      </c>
      <c r="C58" t="s">
        <v>26</v>
      </c>
      <c r="D58" s="1">
        <v>44105</v>
      </c>
      <c r="E58" s="14">
        <v>187</v>
      </c>
      <c r="F58" s="14">
        <v>171</v>
      </c>
      <c r="G58" s="10">
        <v>0.914438502673797</v>
      </c>
      <c r="H58" s="14">
        <v>2</v>
      </c>
      <c r="I58" s="14">
        <v>2</v>
      </c>
      <c r="J58" s="10">
        <v>1</v>
      </c>
      <c r="K58" s="14">
        <v>6</v>
      </c>
      <c r="L58" s="14">
        <v>6</v>
      </c>
      <c r="M58" s="10">
        <v>1</v>
      </c>
      <c r="Q58" s="14">
        <v>0</v>
      </c>
      <c r="R58" s="23"/>
      <c r="S58" s="23"/>
      <c r="T58" s="23"/>
      <c r="U58" s="23"/>
      <c r="V58" t="s">
        <v>27</v>
      </c>
      <c r="W58" t="s">
        <v>27</v>
      </c>
    </row>
    <row r="59" spans="1:23" x14ac:dyDescent="0.25">
      <c r="A59" s="23">
        <v>130372</v>
      </c>
      <c r="B59" t="s">
        <v>53</v>
      </c>
      <c r="C59" t="s">
        <v>26</v>
      </c>
      <c r="D59" s="1">
        <v>44105</v>
      </c>
      <c r="E59" s="14">
        <v>688</v>
      </c>
      <c r="F59" s="14">
        <v>635</v>
      </c>
      <c r="G59" s="10">
        <v>0.92296511627906996</v>
      </c>
      <c r="H59" s="14">
        <v>15</v>
      </c>
      <c r="I59" s="14">
        <v>15</v>
      </c>
      <c r="J59" s="10">
        <v>1</v>
      </c>
      <c r="K59" s="14">
        <v>29</v>
      </c>
      <c r="L59" s="14">
        <v>26</v>
      </c>
      <c r="M59" s="10">
        <v>0.89655172413793105</v>
      </c>
      <c r="Q59" s="14">
        <v>3</v>
      </c>
      <c r="R59" s="23"/>
      <c r="S59" s="23"/>
      <c r="T59" s="23"/>
      <c r="U59" s="23"/>
      <c r="V59" t="s">
        <v>27</v>
      </c>
      <c r="W59" t="s">
        <v>27</v>
      </c>
    </row>
    <row r="60" spans="1:23" x14ac:dyDescent="0.25">
      <c r="A60" s="23">
        <v>130604</v>
      </c>
      <c r="B60" t="s">
        <v>55</v>
      </c>
      <c r="C60" t="s">
        <v>26</v>
      </c>
      <c r="D60" s="1">
        <v>44105</v>
      </c>
      <c r="E60" s="14">
        <v>2454</v>
      </c>
      <c r="F60" s="14">
        <v>1837</v>
      </c>
      <c r="G60" s="10">
        <v>0.74857375713121399</v>
      </c>
      <c r="H60" s="14">
        <v>70</v>
      </c>
      <c r="I60" s="14">
        <v>51</v>
      </c>
      <c r="J60" s="10">
        <v>0.72857142857142898</v>
      </c>
      <c r="K60" s="14">
        <v>22</v>
      </c>
      <c r="L60" s="14">
        <v>17</v>
      </c>
      <c r="M60" s="10">
        <v>0.77272727272727304</v>
      </c>
      <c r="Q60" s="14">
        <v>10</v>
      </c>
      <c r="R60" s="23"/>
      <c r="S60" s="23"/>
      <c r="T60" s="23"/>
      <c r="U60" s="23"/>
      <c r="V60" t="s">
        <v>27</v>
      </c>
      <c r="W60" t="s">
        <v>27</v>
      </c>
    </row>
    <row r="61" spans="1:23" x14ac:dyDescent="0.25">
      <c r="A61" s="23">
        <v>132089</v>
      </c>
      <c r="B61" t="s">
        <v>57</v>
      </c>
      <c r="C61" t="s">
        <v>26</v>
      </c>
      <c r="D61" s="1">
        <v>44105</v>
      </c>
      <c r="E61" s="14">
        <v>1652</v>
      </c>
      <c r="F61" s="14">
        <v>1501</v>
      </c>
      <c r="G61" s="10">
        <v>0.90859564164648898</v>
      </c>
      <c r="H61" s="14">
        <v>31</v>
      </c>
      <c r="I61" s="14">
        <v>30</v>
      </c>
      <c r="J61" s="10">
        <v>0.967741935483871</v>
      </c>
      <c r="K61" s="14">
        <v>26</v>
      </c>
      <c r="L61" s="14">
        <v>22</v>
      </c>
      <c r="M61" s="10">
        <v>0.84615384615384603</v>
      </c>
      <c r="Q61" s="14">
        <v>2</v>
      </c>
      <c r="R61" s="23"/>
      <c r="S61" s="23"/>
      <c r="T61" s="23"/>
      <c r="U61" s="23"/>
      <c r="V61" t="s">
        <v>27</v>
      </c>
      <c r="W61" t="s">
        <v>27</v>
      </c>
    </row>
    <row r="62" spans="1:23" x14ac:dyDescent="0.25">
      <c r="A62" s="23">
        <v>134085</v>
      </c>
      <c r="B62" t="s">
        <v>59</v>
      </c>
      <c r="C62" t="s">
        <v>26</v>
      </c>
      <c r="D62" s="1">
        <v>44105</v>
      </c>
      <c r="E62" s="14">
        <v>110</v>
      </c>
      <c r="F62" s="14">
        <v>101</v>
      </c>
      <c r="G62" s="10">
        <v>0.91818181818181799</v>
      </c>
      <c r="H62" s="14">
        <v>0</v>
      </c>
      <c r="I62" s="14">
        <v>0</v>
      </c>
      <c r="J62" s="10">
        <v>0</v>
      </c>
      <c r="K62" s="14">
        <v>0</v>
      </c>
      <c r="L62" s="14">
        <v>0</v>
      </c>
      <c r="M62" s="10">
        <v>0</v>
      </c>
      <c r="Q62" s="14">
        <v>0</v>
      </c>
      <c r="R62" s="23"/>
      <c r="S62" s="23"/>
      <c r="T62" s="23"/>
      <c r="U62" s="23"/>
      <c r="V62" t="s">
        <v>27</v>
      </c>
      <c r="W62" t="s">
        <v>27</v>
      </c>
    </row>
    <row r="63" spans="1:23" x14ac:dyDescent="0.25">
      <c r="A63" s="23">
        <v>134778</v>
      </c>
      <c r="B63" t="s">
        <v>61</v>
      </c>
      <c r="C63" t="s">
        <v>26</v>
      </c>
      <c r="D63" s="1">
        <v>44105</v>
      </c>
      <c r="E63" s="14">
        <v>489</v>
      </c>
      <c r="F63" s="14">
        <v>470</v>
      </c>
      <c r="G63" s="10">
        <v>0.961145194274029</v>
      </c>
      <c r="H63" s="14">
        <v>3</v>
      </c>
      <c r="I63" s="14">
        <v>3</v>
      </c>
      <c r="J63" s="10">
        <v>1</v>
      </c>
      <c r="K63" s="14">
        <v>1</v>
      </c>
      <c r="L63" s="14">
        <v>1</v>
      </c>
      <c r="M63" s="10">
        <v>1</v>
      </c>
      <c r="Q63" s="14">
        <v>0</v>
      </c>
      <c r="R63" s="23"/>
      <c r="S63" s="23"/>
      <c r="T63" s="23"/>
      <c r="U63" s="23"/>
      <c r="V63" t="s">
        <v>27</v>
      </c>
      <c r="W63" t="s">
        <v>27</v>
      </c>
    </row>
    <row r="64" spans="1:23" x14ac:dyDescent="0.25">
      <c r="A64" s="23">
        <v>135099</v>
      </c>
      <c r="B64" t="s">
        <v>63</v>
      </c>
      <c r="C64" t="s">
        <v>26</v>
      </c>
      <c r="D64" s="1">
        <v>44105</v>
      </c>
      <c r="E64" s="14">
        <v>622</v>
      </c>
      <c r="F64" s="14">
        <v>605</v>
      </c>
      <c r="G64" s="10">
        <v>0.97266881028938901</v>
      </c>
      <c r="H64" s="14">
        <v>12</v>
      </c>
      <c r="I64" s="14">
        <v>12</v>
      </c>
      <c r="J64" s="10">
        <v>1</v>
      </c>
      <c r="K64" s="14">
        <v>9</v>
      </c>
      <c r="L64" s="14">
        <v>9</v>
      </c>
      <c r="M64" s="10">
        <v>1</v>
      </c>
      <c r="Q64" s="14">
        <v>1</v>
      </c>
      <c r="R64" s="23"/>
      <c r="S64" s="23"/>
      <c r="T64" s="23"/>
      <c r="U64" s="23"/>
      <c r="V64" t="s">
        <v>27</v>
      </c>
      <c r="W64" t="s">
        <v>27</v>
      </c>
    </row>
    <row r="65" spans="1:23" x14ac:dyDescent="0.25">
      <c r="A65" s="23">
        <v>135631</v>
      </c>
      <c r="B65" t="s">
        <v>65</v>
      </c>
      <c r="C65" t="s">
        <v>26</v>
      </c>
      <c r="D65" s="1">
        <v>44105</v>
      </c>
      <c r="E65" s="14">
        <v>1136</v>
      </c>
      <c r="F65" s="14">
        <v>1028</v>
      </c>
      <c r="G65" s="10">
        <v>0.90492957746478897</v>
      </c>
      <c r="H65" s="14">
        <v>22</v>
      </c>
      <c r="I65" s="14">
        <v>22</v>
      </c>
      <c r="J65" s="10">
        <v>1</v>
      </c>
      <c r="K65" s="14">
        <v>16</v>
      </c>
      <c r="L65" s="14">
        <v>16</v>
      </c>
      <c r="M65" s="10">
        <v>1</v>
      </c>
      <c r="Q65" s="14">
        <v>4</v>
      </c>
      <c r="R65" s="23"/>
      <c r="S65" s="23"/>
      <c r="T65" s="23"/>
      <c r="U65" s="23"/>
      <c r="V65" t="s">
        <v>27</v>
      </c>
      <c r="W65" t="s">
        <v>27</v>
      </c>
    </row>
    <row r="66" spans="1:23" x14ac:dyDescent="0.25">
      <c r="A66" s="23">
        <v>136420</v>
      </c>
      <c r="B66" t="s">
        <v>67</v>
      </c>
      <c r="C66" t="s">
        <v>26</v>
      </c>
      <c r="D66" s="1">
        <v>44105</v>
      </c>
      <c r="E66" s="14">
        <v>1075</v>
      </c>
      <c r="F66" s="14">
        <v>1012</v>
      </c>
      <c r="G66" s="10">
        <v>0.94139534883720899</v>
      </c>
      <c r="H66" s="14">
        <v>2</v>
      </c>
      <c r="I66" s="14">
        <v>2</v>
      </c>
      <c r="J66" s="10">
        <v>1</v>
      </c>
      <c r="K66" s="14">
        <v>6</v>
      </c>
      <c r="L66" s="14">
        <v>6</v>
      </c>
      <c r="M66" s="10">
        <v>1</v>
      </c>
      <c r="Q66" s="14">
        <v>4</v>
      </c>
      <c r="R66" s="23"/>
      <c r="S66" s="23"/>
      <c r="T66" s="23"/>
      <c r="U66" s="23"/>
      <c r="V66" t="s">
        <v>27</v>
      </c>
      <c r="W66" t="s">
        <v>27</v>
      </c>
    </row>
    <row r="67" spans="1:23" x14ac:dyDescent="0.25">
      <c r="A67" s="23">
        <v>137010</v>
      </c>
      <c r="B67" t="s">
        <v>73</v>
      </c>
      <c r="C67" t="s">
        <v>26</v>
      </c>
      <c r="D67" s="1">
        <v>44105</v>
      </c>
      <c r="E67" s="14">
        <v>930</v>
      </c>
      <c r="F67" s="14">
        <v>882</v>
      </c>
      <c r="G67" s="10">
        <v>0.94838709677419397</v>
      </c>
      <c r="H67" s="14">
        <v>14</v>
      </c>
      <c r="I67" s="14">
        <v>13</v>
      </c>
      <c r="J67" s="10">
        <v>0.92857142857142905</v>
      </c>
      <c r="K67" s="14">
        <v>23</v>
      </c>
      <c r="L67" s="14">
        <v>22</v>
      </c>
      <c r="M67" s="10">
        <v>0.95652173913043503</v>
      </c>
      <c r="Q67" s="14">
        <v>2</v>
      </c>
      <c r="R67" s="23"/>
      <c r="S67" s="23"/>
      <c r="T67" s="23"/>
      <c r="U67" s="23"/>
      <c r="V67" t="s">
        <v>27</v>
      </c>
      <c r="W67" t="s">
        <v>27</v>
      </c>
    </row>
    <row r="68" spans="1:23" x14ac:dyDescent="0.25">
      <c r="A68" s="23">
        <v>137259</v>
      </c>
      <c r="B68" t="s">
        <v>75</v>
      </c>
      <c r="C68" t="s">
        <v>26</v>
      </c>
      <c r="D68" s="1">
        <v>44105</v>
      </c>
      <c r="E68" s="14">
        <v>912</v>
      </c>
      <c r="F68" s="14">
        <v>845</v>
      </c>
      <c r="G68" s="10">
        <v>0.92653508771929804</v>
      </c>
      <c r="H68" s="14">
        <v>6</v>
      </c>
      <c r="I68" s="14">
        <v>4</v>
      </c>
      <c r="J68" s="10">
        <v>0.66666666666666696</v>
      </c>
      <c r="K68" s="14">
        <v>21</v>
      </c>
      <c r="L68" s="14">
        <v>18</v>
      </c>
      <c r="M68" s="10">
        <v>0.85714285714285698</v>
      </c>
      <c r="Q68" s="14">
        <v>4</v>
      </c>
      <c r="R68" s="23"/>
      <c r="S68" s="23"/>
      <c r="T68" s="23"/>
      <c r="U68" s="23"/>
      <c r="V68" t="s">
        <v>27</v>
      </c>
      <c r="W68" t="s">
        <v>27</v>
      </c>
    </row>
    <row r="69" spans="1:23" x14ac:dyDescent="0.25">
      <c r="A69" s="23">
        <v>137287</v>
      </c>
      <c r="B69" t="s">
        <v>77</v>
      </c>
      <c r="C69" t="s">
        <v>26</v>
      </c>
      <c r="D69" s="1">
        <v>44105</v>
      </c>
      <c r="E69" s="14">
        <v>1113</v>
      </c>
      <c r="F69" s="14">
        <v>1034</v>
      </c>
      <c r="G69" s="10">
        <v>0.92902066486972101</v>
      </c>
      <c r="H69" s="14">
        <v>33</v>
      </c>
      <c r="I69" s="14">
        <v>31</v>
      </c>
      <c r="J69" s="10">
        <v>0.939393939393939</v>
      </c>
      <c r="K69" s="14">
        <v>18</v>
      </c>
      <c r="L69" s="14">
        <v>16</v>
      </c>
      <c r="M69" s="10">
        <v>0.88888888888888895</v>
      </c>
      <c r="Q69" s="14">
        <v>2</v>
      </c>
      <c r="R69" s="23"/>
      <c r="S69" s="23"/>
      <c r="T69" s="23"/>
      <c r="U69" s="23"/>
      <c r="V69" t="s">
        <v>27</v>
      </c>
      <c r="W69" t="s">
        <v>27</v>
      </c>
    </row>
    <row r="70" spans="1:23" x14ac:dyDescent="0.25">
      <c r="A70" s="23">
        <v>137726</v>
      </c>
      <c r="B70" t="s">
        <v>79</v>
      </c>
      <c r="C70" t="s">
        <v>26</v>
      </c>
      <c r="D70" s="1">
        <v>44105</v>
      </c>
      <c r="E70" s="14">
        <v>1077</v>
      </c>
      <c r="F70" s="14">
        <v>844</v>
      </c>
      <c r="G70" s="10">
        <v>0.78365831012070597</v>
      </c>
      <c r="H70" s="14">
        <v>2</v>
      </c>
      <c r="I70" s="14">
        <v>2</v>
      </c>
      <c r="J70" s="10">
        <v>1</v>
      </c>
      <c r="K70" s="14">
        <v>0</v>
      </c>
      <c r="L70" s="14">
        <v>0</v>
      </c>
      <c r="M70" s="10">
        <v>0</v>
      </c>
      <c r="Q70" s="14">
        <v>0</v>
      </c>
      <c r="R70" s="23"/>
      <c r="S70" s="23"/>
      <c r="T70" s="23"/>
      <c r="U70" s="23"/>
      <c r="V70" t="s">
        <v>27</v>
      </c>
      <c r="W70" t="s">
        <v>27</v>
      </c>
    </row>
    <row r="71" spans="1:23" x14ac:dyDescent="0.25">
      <c r="A71" s="23">
        <v>138012</v>
      </c>
      <c r="B71" t="s">
        <v>81</v>
      </c>
      <c r="C71" t="s">
        <v>26</v>
      </c>
      <c r="D71" s="1">
        <v>44105</v>
      </c>
      <c r="E71" s="14">
        <v>1231</v>
      </c>
      <c r="F71" s="14">
        <v>1115</v>
      </c>
      <c r="G71" s="10">
        <v>0.90576766856214497</v>
      </c>
      <c r="H71" s="14">
        <v>40</v>
      </c>
      <c r="I71" s="14">
        <v>38</v>
      </c>
      <c r="J71" s="10">
        <v>0.95</v>
      </c>
      <c r="K71" s="14">
        <v>25</v>
      </c>
      <c r="L71" s="14">
        <v>23</v>
      </c>
      <c r="M71" s="10">
        <v>0.92</v>
      </c>
      <c r="Q71" s="14">
        <v>1</v>
      </c>
      <c r="R71" s="23"/>
      <c r="S71" s="23"/>
      <c r="T71" s="23"/>
      <c r="U71" s="23"/>
      <c r="V71" t="s">
        <v>27</v>
      </c>
      <c r="W71" t="s">
        <v>27</v>
      </c>
    </row>
    <row r="72" spans="1:23" x14ac:dyDescent="0.25">
      <c r="A72" s="23">
        <v>138013</v>
      </c>
      <c r="B72" t="s">
        <v>83</v>
      </c>
      <c r="C72" t="s">
        <v>26</v>
      </c>
      <c r="D72" s="1">
        <v>44105</v>
      </c>
      <c r="E72" s="14">
        <v>1043</v>
      </c>
      <c r="F72" s="14">
        <v>983</v>
      </c>
      <c r="G72" s="10">
        <v>0.942473633748802</v>
      </c>
      <c r="H72" s="14">
        <v>17</v>
      </c>
      <c r="I72" s="14">
        <v>15</v>
      </c>
      <c r="J72" s="10">
        <v>0.88235294117647101</v>
      </c>
      <c r="K72" s="14">
        <v>6</v>
      </c>
      <c r="L72" s="14">
        <v>5</v>
      </c>
      <c r="M72" s="10">
        <v>0.83333333333333304</v>
      </c>
      <c r="Q72" s="14">
        <v>0</v>
      </c>
      <c r="R72" s="23"/>
      <c r="S72" s="23"/>
      <c r="T72" s="23"/>
      <c r="U72" s="23"/>
      <c r="V72" t="s">
        <v>27</v>
      </c>
      <c r="W72" t="s">
        <v>27</v>
      </c>
    </row>
    <row r="73" spans="1:23" x14ac:dyDescent="0.25">
      <c r="A73" s="23">
        <v>138166</v>
      </c>
      <c r="B73" t="s">
        <v>85</v>
      </c>
      <c r="C73" t="s">
        <v>26</v>
      </c>
      <c r="D73" s="1">
        <v>44105</v>
      </c>
      <c r="E73" s="14">
        <v>753</v>
      </c>
      <c r="F73" s="14">
        <v>702</v>
      </c>
      <c r="G73" s="10">
        <v>0.93227091633466097</v>
      </c>
      <c r="H73" s="14">
        <v>73</v>
      </c>
      <c r="I73" s="14">
        <v>67</v>
      </c>
      <c r="J73" s="10">
        <v>0.91780821917808197</v>
      </c>
      <c r="K73" s="14">
        <v>41</v>
      </c>
      <c r="L73" s="14">
        <v>38</v>
      </c>
      <c r="M73" s="10">
        <v>0.92682926829268297</v>
      </c>
      <c r="Q73" s="14">
        <v>3</v>
      </c>
      <c r="R73" s="23"/>
      <c r="S73" s="23"/>
      <c r="T73" s="23"/>
      <c r="U73" s="23"/>
      <c r="V73" t="s">
        <v>27</v>
      </c>
      <c r="W73" t="s">
        <v>27</v>
      </c>
    </row>
    <row r="74" spans="1:23" x14ac:dyDescent="0.25">
      <c r="A74" s="23">
        <v>138192</v>
      </c>
      <c r="B74" t="s">
        <v>87</v>
      </c>
      <c r="C74" t="s">
        <v>26</v>
      </c>
      <c r="D74" s="1">
        <v>44105</v>
      </c>
      <c r="E74" s="14">
        <v>677</v>
      </c>
      <c r="F74" s="14">
        <v>614</v>
      </c>
      <c r="G74" s="10">
        <v>0.90694239290989698</v>
      </c>
      <c r="H74" s="14">
        <v>17</v>
      </c>
      <c r="I74" s="14">
        <v>16</v>
      </c>
      <c r="J74" s="10">
        <v>0.94117647058823495</v>
      </c>
      <c r="K74" s="14">
        <v>6</v>
      </c>
      <c r="L74" s="14">
        <v>6</v>
      </c>
      <c r="M74" s="10">
        <v>1</v>
      </c>
      <c r="Q74" s="14">
        <v>0</v>
      </c>
      <c r="R74" s="23"/>
      <c r="S74" s="23"/>
      <c r="T74" s="23"/>
      <c r="U74" s="23"/>
      <c r="V74" t="s">
        <v>27</v>
      </c>
      <c r="W74" t="s">
        <v>27</v>
      </c>
    </row>
    <row r="75" spans="1:23" x14ac:dyDescent="0.25">
      <c r="A75" s="23">
        <v>138659</v>
      </c>
      <c r="B75" t="s">
        <v>89</v>
      </c>
      <c r="C75" t="s">
        <v>26</v>
      </c>
      <c r="D75" s="1">
        <v>44105</v>
      </c>
      <c r="E75" s="14">
        <v>476</v>
      </c>
      <c r="F75" s="14">
        <v>455</v>
      </c>
      <c r="G75" s="10">
        <v>0.95588235294117696</v>
      </c>
      <c r="H75" s="14">
        <v>35</v>
      </c>
      <c r="I75" s="14">
        <v>35</v>
      </c>
      <c r="J75" s="10">
        <v>1</v>
      </c>
      <c r="K75" s="14">
        <v>4</v>
      </c>
      <c r="L75" s="14">
        <v>4</v>
      </c>
      <c r="M75" s="10">
        <v>1</v>
      </c>
      <c r="Q75" s="14">
        <v>0</v>
      </c>
      <c r="R75" s="23"/>
      <c r="S75" s="23"/>
      <c r="T75" s="23"/>
      <c r="U75" s="23"/>
      <c r="V75" t="s">
        <v>27</v>
      </c>
      <c r="W75" t="s">
        <v>27</v>
      </c>
    </row>
    <row r="76" spans="1:23" x14ac:dyDescent="0.25">
      <c r="A76" s="23">
        <v>138731</v>
      </c>
      <c r="B76" t="s">
        <v>91</v>
      </c>
      <c r="C76" t="s">
        <v>26</v>
      </c>
      <c r="D76" s="1">
        <v>44105</v>
      </c>
      <c r="E76" s="14">
        <v>295</v>
      </c>
      <c r="F76" s="14">
        <v>278</v>
      </c>
      <c r="G76" s="10">
        <v>0.942372881355932</v>
      </c>
      <c r="H76" s="14">
        <v>11</v>
      </c>
      <c r="I76" s="14">
        <v>10</v>
      </c>
      <c r="J76" s="10">
        <v>0.90909090909090895</v>
      </c>
      <c r="K76" s="14">
        <v>5</v>
      </c>
      <c r="L76" s="14">
        <v>4</v>
      </c>
      <c r="M76" s="10">
        <v>0.8</v>
      </c>
      <c r="Q76" s="14">
        <v>1</v>
      </c>
      <c r="R76" s="23"/>
      <c r="S76" s="23"/>
      <c r="T76" s="23"/>
      <c r="U76" s="23"/>
      <c r="V76" t="s">
        <v>27</v>
      </c>
      <c r="W76" t="s">
        <v>27</v>
      </c>
    </row>
    <row r="77" spans="1:23" x14ac:dyDescent="0.25">
      <c r="A77" s="23">
        <v>139198</v>
      </c>
      <c r="B77" t="s">
        <v>93</v>
      </c>
      <c r="C77" t="s">
        <v>26</v>
      </c>
      <c r="D77" s="1">
        <v>44105</v>
      </c>
      <c r="E77" s="14">
        <v>443</v>
      </c>
      <c r="F77" s="14">
        <v>414</v>
      </c>
      <c r="G77" s="10">
        <v>0.93453724604966104</v>
      </c>
      <c r="H77" s="14">
        <v>2</v>
      </c>
      <c r="I77" s="14">
        <v>2</v>
      </c>
      <c r="J77" s="10">
        <v>1</v>
      </c>
      <c r="K77" s="14">
        <v>10</v>
      </c>
      <c r="L77" s="14">
        <v>10</v>
      </c>
      <c r="M77" s="10">
        <v>1</v>
      </c>
      <c r="Q77" s="14">
        <v>2</v>
      </c>
      <c r="R77" s="23"/>
      <c r="S77" s="23"/>
      <c r="T77" s="23"/>
      <c r="U77" s="23"/>
      <c r="V77" t="s">
        <v>27</v>
      </c>
      <c r="W77" t="s">
        <v>27</v>
      </c>
    </row>
    <row r="78" spans="1:23" x14ac:dyDescent="0.25">
      <c r="A78" s="23">
        <v>139333</v>
      </c>
      <c r="B78" t="s">
        <v>95</v>
      </c>
      <c r="C78" t="s">
        <v>26</v>
      </c>
      <c r="D78" s="1">
        <v>44105</v>
      </c>
      <c r="E78" s="14">
        <v>739</v>
      </c>
      <c r="F78" s="14">
        <v>681</v>
      </c>
      <c r="G78" s="10">
        <v>0.92151556156968895</v>
      </c>
      <c r="H78" s="14">
        <v>7</v>
      </c>
      <c r="I78" s="14">
        <v>7</v>
      </c>
      <c r="J78" s="10">
        <v>1</v>
      </c>
      <c r="K78" s="14">
        <v>3</v>
      </c>
      <c r="L78" s="14">
        <v>3</v>
      </c>
      <c r="M78" s="10">
        <v>1</v>
      </c>
      <c r="Q78" s="14">
        <v>1</v>
      </c>
      <c r="R78" s="23"/>
      <c r="S78" s="23"/>
      <c r="T78" s="23"/>
      <c r="U78" s="23"/>
      <c r="V78" t="s">
        <v>27</v>
      </c>
      <c r="W78" t="s">
        <v>27</v>
      </c>
    </row>
    <row r="79" spans="1:23" x14ac:dyDescent="0.25">
      <c r="A79" s="23">
        <v>139567</v>
      </c>
      <c r="B79" t="s">
        <v>97</v>
      </c>
      <c r="C79" t="s">
        <v>26</v>
      </c>
      <c r="D79" s="1">
        <v>44105</v>
      </c>
      <c r="E79" s="14">
        <v>202</v>
      </c>
      <c r="F79" s="14">
        <v>189</v>
      </c>
      <c r="G79" s="10">
        <v>0.93564356435643603</v>
      </c>
      <c r="H79" s="14">
        <v>13</v>
      </c>
      <c r="I79" s="14">
        <v>13</v>
      </c>
      <c r="J79" s="10">
        <v>1</v>
      </c>
      <c r="K79" s="14">
        <v>15</v>
      </c>
      <c r="L79" s="14">
        <v>15</v>
      </c>
      <c r="M79" s="10">
        <v>1</v>
      </c>
      <c r="Q79" s="14">
        <v>1</v>
      </c>
      <c r="R79" s="23"/>
      <c r="S79" s="23"/>
      <c r="T79" s="23"/>
      <c r="U79" s="23"/>
      <c r="V79" t="s">
        <v>27</v>
      </c>
      <c r="W79" t="s">
        <v>27</v>
      </c>
    </row>
    <row r="80" spans="1:23" x14ac:dyDescent="0.25">
      <c r="A80" s="23">
        <v>139943</v>
      </c>
      <c r="B80" t="s">
        <v>99</v>
      </c>
      <c r="C80" t="s">
        <v>26</v>
      </c>
      <c r="D80" s="1">
        <v>44105</v>
      </c>
      <c r="E80" s="14">
        <v>229</v>
      </c>
      <c r="F80" s="14">
        <v>207</v>
      </c>
      <c r="G80" s="10">
        <v>0.90393013100436703</v>
      </c>
      <c r="H80" s="14">
        <v>3</v>
      </c>
      <c r="I80" s="14">
        <v>2</v>
      </c>
      <c r="J80" s="10">
        <v>0.66666666666666696</v>
      </c>
      <c r="K80" s="14">
        <v>11</v>
      </c>
      <c r="L80" s="14">
        <v>10</v>
      </c>
      <c r="M80" s="10">
        <v>0.90909090909090895</v>
      </c>
      <c r="Q80" s="14">
        <v>0</v>
      </c>
      <c r="R80" s="23"/>
      <c r="S80" s="23"/>
      <c r="T80" s="23"/>
      <c r="U80" s="23"/>
      <c r="V80" t="s">
        <v>27</v>
      </c>
      <c r="W80" t="s">
        <v>27</v>
      </c>
    </row>
    <row r="81" spans="1:23" x14ac:dyDescent="0.25">
      <c r="A81" s="23">
        <v>140857</v>
      </c>
      <c r="B81" t="s">
        <v>101</v>
      </c>
      <c r="C81" t="s">
        <v>26</v>
      </c>
      <c r="D81" s="1">
        <v>44105</v>
      </c>
      <c r="E81" s="14">
        <v>665</v>
      </c>
      <c r="F81" s="14">
        <v>665</v>
      </c>
      <c r="G81" s="10">
        <v>1</v>
      </c>
      <c r="H81" s="14">
        <v>10</v>
      </c>
      <c r="I81" s="14">
        <v>9</v>
      </c>
      <c r="J81" s="10">
        <v>0.9</v>
      </c>
      <c r="K81" s="14">
        <v>10</v>
      </c>
      <c r="L81" s="14">
        <v>10</v>
      </c>
      <c r="M81" s="10">
        <v>1</v>
      </c>
      <c r="Q81" s="14">
        <v>0</v>
      </c>
      <c r="R81" s="23"/>
      <c r="S81" s="23"/>
      <c r="T81" s="23"/>
      <c r="U81" s="23"/>
      <c r="V81" t="s">
        <v>27</v>
      </c>
      <c r="W81" t="s">
        <v>27</v>
      </c>
    </row>
    <row r="82" spans="1:23" x14ac:dyDescent="0.25">
      <c r="A82" s="23">
        <v>140994</v>
      </c>
      <c r="B82" t="s">
        <v>104</v>
      </c>
      <c r="C82" t="s">
        <v>46</v>
      </c>
      <c r="D82" s="1">
        <v>44105</v>
      </c>
      <c r="E82" s="14">
        <v>528</v>
      </c>
      <c r="F82" s="14">
        <v>423</v>
      </c>
      <c r="G82" s="10">
        <v>0.80113636363636398</v>
      </c>
      <c r="H82" s="14">
        <v>5</v>
      </c>
      <c r="I82" s="14">
        <v>4</v>
      </c>
      <c r="J82" s="10">
        <v>0.8</v>
      </c>
      <c r="K82" s="14">
        <v>6</v>
      </c>
      <c r="L82" s="14">
        <v>5</v>
      </c>
      <c r="M82" s="10">
        <v>0.83333333333333304</v>
      </c>
      <c r="N82" s="14">
        <v>0</v>
      </c>
      <c r="O82" s="14">
        <v>51</v>
      </c>
      <c r="P82" s="14">
        <v>43</v>
      </c>
      <c r="Q82" s="14">
        <v>2</v>
      </c>
      <c r="R82" s="23"/>
      <c r="S82" s="23"/>
      <c r="T82" s="23"/>
      <c r="U82" s="23"/>
      <c r="V82" t="s">
        <v>102</v>
      </c>
      <c r="W82" t="s">
        <v>27</v>
      </c>
    </row>
    <row r="83" spans="1:23" x14ac:dyDescent="0.25">
      <c r="A83" s="23">
        <v>141009</v>
      </c>
      <c r="B83" t="s">
        <v>106</v>
      </c>
      <c r="C83" t="s">
        <v>26</v>
      </c>
      <c r="D83" s="1">
        <v>44105</v>
      </c>
      <c r="E83" s="14">
        <v>1099</v>
      </c>
      <c r="F83" s="14">
        <v>1029</v>
      </c>
      <c r="G83" s="10">
        <v>0.936305732484076</v>
      </c>
      <c r="H83" s="14">
        <v>30</v>
      </c>
      <c r="I83" s="14">
        <v>28</v>
      </c>
      <c r="J83" s="10">
        <v>0.93333333333333302</v>
      </c>
      <c r="K83" s="14">
        <v>44</v>
      </c>
      <c r="L83" s="14">
        <v>41</v>
      </c>
      <c r="M83" s="10">
        <v>0.93181818181818199</v>
      </c>
      <c r="N83" s="14"/>
      <c r="O83" s="14"/>
      <c r="P83" s="14"/>
      <c r="Q83" s="14">
        <v>3</v>
      </c>
      <c r="R83" s="23"/>
      <c r="S83" s="23"/>
      <c r="T83" s="23"/>
      <c r="U83" s="23"/>
      <c r="V83" t="s">
        <v>27</v>
      </c>
      <c r="W83" t="s">
        <v>27</v>
      </c>
    </row>
    <row r="84" spans="1:23" x14ac:dyDescent="0.25">
      <c r="A84" s="23">
        <v>141970</v>
      </c>
      <c r="B84" t="s">
        <v>108</v>
      </c>
      <c r="C84" t="s">
        <v>26</v>
      </c>
      <c r="D84" s="1">
        <v>44105</v>
      </c>
      <c r="E84" s="14">
        <v>589</v>
      </c>
      <c r="F84" s="14">
        <v>559</v>
      </c>
      <c r="G84" s="10">
        <v>0.94906621392190105</v>
      </c>
      <c r="H84" s="14">
        <v>6</v>
      </c>
      <c r="I84" s="14">
        <v>6</v>
      </c>
      <c r="J84" s="10">
        <v>1</v>
      </c>
      <c r="K84" s="14">
        <v>10</v>
      </c>
      <c r="L84" s="14">
        <v>8</v>
      </c>
      <c r="M84" s="10">
        <v>0.8</v>
      </c>
      <c r="N84" s="14"/>
      <c r="O84" s="14"/>
      <c r="P84" s="14"/>
      <c r="Q84" s="14">
        <v>4</v>
      </c>
      <c r="R84" s="23"/>
      <c r="S84" s="23"/>
      <c r="T84" s="23"/>
      <c r="U84" s="23"/>
      <c r="V84" t="s">
        <v>27</v>
      </c>
      <c r="W84" t="s">
        <v>27</v>
      </c>
    </row>
    <row r="85" spans="1:23" x14ac:dyDescent="0.25">
      <c r="A85" s="23">
        <v>142607</v>
      </c>
      <c r="B85" t="s">
        <v>112</v>
      </c>
      <c r="C85" t="s">
        <v>26</v>
      </c>
      <c r="D85" s="1">
        <v>44105</v>
      </c>
      <c r="E85" s="14">
        <v>159</v>
      </c>
      <c r="F85" s="14">
        <v>75</v>
      </c>
      <c r="G85" s="10">
        <v>0.47169811320754701</v>
      </c>
      <c r="H85" s="14">
        <v>87</v>
      </c>
      <c r="I85" s="14">
        <v>53</v>
      </c>
      <c r="J85" s="10">
        <v>0.60919540229885105</v>
      </c>
      <c r="K85" s="14">
        <v>60</v>
      </c>
      <c r="L85" s="14">
        <v>26</v>
      </c>
      <c r="M85" s="10">
        <v>0.43333333333333302</v>
      </c>
      <c r="N85" s="14"/>
      <c r="O85" s="14"/>
      <c r="P85" s="14"/>
      <c r="Q85" s="14">
        <v>3</v>
      </c>
      <c r="R85" s="23"/>
      <c r="S85" s="23"/>
      <c r="T85" s="23"/>
      <c r="U85" s="23"/>
      <c r="V85" t="s">
        <v>27</v>
      </c>
      <c r="W85" t="s">
        <v>27</v>
      </c>
    </row>
    <row r="86" spans="1:23" x14ac:dyDescent="0.25">
      <c r="A86" s="23">
        <v>143327</v>
      </c>
      <c r="B86" t="s">
        <v>114</v>
      </c>
      <c r="C86" t="s">
        <v>26</v>
      </c>
      <c r="D86" s="1">
        <v>44105</v>
      </c>
      <c r="E86" s="14">
        <v>815</v>
      </c>
      <c r="F86" s="14">
        <v>732</v>
      </c>
      <c r="G86" s="10">
        <v>0.89815950920245402</v>
      </c>
      <c r="H86" s="14">
        <v>15</v>
      </c>
      <c r="I86" s="14">
        <v>12</v>
      </c>
      <c r="J86" s="10">
        <v>0.8</v>
      </c>
      <c r="K86" s="14">
        <v>24</v>
      </c>
      <c r="L86" s="14">
        <v>18</v>
      </c>
      <c r="M86" s="10">
        <v>0.75</v>
      </c>
      <c r="N86" s="14"/>
      <c r="O86" s="14"/>
      <c r="P86" s="14"/>
      <c r="Q86" s="14">
        <v>6</v>
      </c>
      <c r="R86" s="23"/>
      <c r="S86" s="23"/>
      <c r="T86" s="23"/>
      <c r="U86" s="23"/>
      <c r="V86" t="s">
        <v>27</v>
      </c>
      <c r="W86" t="s">
        <v>27</v>
      </c>
    </row>
    <row r="87" spans="1:23" x14ac:dyDescent="0.25">
      <c r="A87" s="23">
        <v>143802</v>
      </c>
      <c r="B87" t="s">
        <v>116</v>
      </c>
      <c r="C87" t="s">
        <v>26</v>
      </c>
      <c r="D87" s="1">
        <v>44105</v>
      </c>
      <c r="E87" s="14">
        <v>414</v>
      </c>
      <c r="F87" s="14">
        <v>388</v>
      </c>
      <c r="G87" s="10">
        <v>0.93719806763284996</v>
      </c>
      <c r="H87" s="14">
        <v>8</v>
      </c>
      <c r="I87" s="14">
        <v>8</v>
      </c>
      <c r="J87" s="10">
        <v>1</v>
      </c>
      <c r="K87" s="14">
        <v>8</v>
      </c>
      <c r="L87" s="14">
        <v>8</v>
      </c>
      <c r="M87" s="10">
        <v>1</v>
      </c>
      <c r="N87" s="14"/>
      <c r="O87" s="14"/>
      <c r="P87" s="14"/>
      <c r="Q87" s="14">
        <v>0</v>
      </c>
      <c r="R87" s="23"/>
      <c r="S87" s="23"/>
      <c r="T87" s="23"/>
      <c r="U87" s="23"/>
      <c r="V87" t="s">
        <v>27</v>
      </c>
      <c r="W87" t="s">
        <v>27</v>
      </c>
    </row>
    <row r="88" spans="1:23" x14ac:dyDescent="0.25">
      <c r="A88" s="23">
        <v>143803</v>
      </c>
      <c r="B88" t="s">
        <v>126</v>
      </c>
      <c r="C88" t="s">
        <v>26</v>
      </c>
      <c r="D88" s="1">
        <v>44105</v>
      </c>
      <c r="E88" s="14">
        <v>992</v>
      </c>
      <c r="F88" s="14">
        <v>925</v>
      </c>
      <c r="G88" s="10">
        <v>0.93245967741935498</v>
      </c>
      <c r="H88" s="14">
        <v>30</v>
      </c>
      <c r="I88" s="14">
        <v>28</v>
      </c>
      <c r="J88" s="10">
        <v>0.93333333333333302</v>
      </c>
      <c r="K88" s="14">
        <v>19</v>
      </c>
      <c r="L88" s="14">
        <v>19</v>
      </c>
      <c r="M88" s="10">
        <v>1</v>
      </c>
      <c r="N88" s="14"/>
      <c r="O88" s="14"/>
      <c r="P88" s="14"/>
      <c r="Q88" s="14">
        <v>1</v>
      </c>
      <c r="R88" s="23"/>
      <c r="S88" s="23"/>
      <c r="T88" s="23"/>
      <c r="U88" s="23"/>
      <c r="V88" t="s">
        <v>27</v>
      </c>
      <c r="W88" t="s">
        <v>27</v>
      </c>
    </row>
    <row r="89" spans="1:23" x14ac:dyDescent="0.25">
      <c r="A89" s="23">
        <v>143804</v>
      </c>
      <c r="B89" t="s">
        <v>118</v>
      </c>
      <c r="C89" t="s">
        <v>26</v>
      </c>
      <c r="D89" s="1">
        <v>44105</v>
      </c>
      <c r="E89" s="14">
        <v>533</v>
      </c>
      <c r="F89" s="14">
        <v>483</v>
      </c>
      <c r="G89" s="10">
        <v>0.90619136960600399</v>
      </c>
      <c r="H89" s="14">
        <v>13</v>
      </c>
      <c r="I89" s="14">
        <v>13</v>
      </c>
      <c r="J89" s="10">
        <v>1</v>
      </c>
      <c r="K89" s="14">
        <v>5</v>
      </c>
      <c r="L89" s="14">
        <v>5</v>
      </c>
      <c r="M89" s="10">
        <v>1</v>
      </c>
      <c r="N89" s="14"/>
      <c r="O89" s="14"/>
      <c r="P89" s="14"/>
      <c r="Q89" s="14">
        <v>3</v>
      </c>
      <c r="R89" s="23"/>
      <c r="S89" s="23"/>
      <c r="T89" s="23"/>
      <c r="U89" s="23"/>
      <c r="V89" t="s">
        <v>27</v>
      </c>
      <c r="W89" t="s">
        <v>27</v>
      </c>
    </row>
    <row r="90" spans="1:23" x14ac:dyDescent="0.25">
      <c r="A90" s="23">
        <v>144501</v>
      </c>
      <c r="B90" t="s">
        <v>120</v>
      </c>
      <c r="C90" t="s">
        <v>26</v>
      </c>
      <c r="D90" s="1">
        <v>44105</v>
      </c>
      <c r="E90" s="14">
        <v>454</v>
      </c>
      <c r="F90" s="14">
        <v>430</v>
      </c>
      <c r="G90" s="10">
        <v>0.94713656387665202</v>
      </c>
      <c r="H90" s="14">
        <v>11</v>
      </c>
      <c r="I90" s="14">
        <v>11</v>
      </c>
      <c r="J90" s="10">
        <v>1</v>
      </c>
      <c r="K90" s="14">
        <v>6</v>
      </c>
      <c r="L90" s="14">
        <v>6</v>
      </c>
      <c r="M90" s="10">
        <v>1</v>
      </c>
      <c r="N90" s="14"/>
      <c r="O90" s="14"/>
      <c r="P90" s="14"/>
      <c r="Q90" s="14">
        <v>0</v>
      </c>
      <c r="R90" s="23"/>
      <c r="S90" s="23"/>
      <c r="T90" s="23"/>
      <c r="U90" s="23"/>
      <c r="V90" t="s">
        <v>27</v>
      </c>
      <c r="W90" t="s">
        <v>27</v>
      </c>
    </row>
    <row r="91" spans="1:23" x14ac:dyDescent="0.25">
      <c r="A91" s="23">
        <v>144748</v>
      </c>
      <c r="B91" t="s">
        <v>172</v>
      </c>
      <c r="C91" t="s">
        <v>26</v>
      </c>
      <c r="D91" s="1">
        <v>44105</v>
      </c>
      <c r="E91" s="14">
        <v>694</v>
      </c>
      <c r="F91" s="14">
        <v>618</v>
      </c>
      <c r="G91" s="10">
        <v>0.890489913544669</v>
      </c>
      <c r="H91" s="14">
        <v>11</v>
      </c>
      <c r="I91" s="14">
        <v>9</v>
      </c>
      <c r="J91" s="10">
        <v>0.81818181818181801</v>
      </c>
      <c r="K91" s="14">
        <v>34</v>
      </c>
      <c r="L91" s="14">
        <v>25</v>
      </c>
      <c r="M91" s="10">
        <v>0.73529411764705899</v>
      </c>
      <c r="N91" s="14"/>
      <c r="O91" s="14"/>
      <c r="P91" s="14"/>
      <c r="Q91" s="14">
        <v>6</v>
      </c>
      <c r="R91" s="23"/>
      <c r="S91" s="23"/>
      <c r="T91" s="23"/>
      <c r="U91" s="23"/>
      <c r="V91" t="s">
        <v>27</v>
      </c>
      <c r="W91" t="s">
        <v>27</v>
      </c>
    </row>
    <row r="92" spans="1:23" x14ac:dyDescent="0.25">
      <c r="A92" s="23">
        <v>145416</v>
      </c>
      <c r="B92" t="s">
        <v>150</v>
      </c>
      <c r="C92" t="s">
        <v>26</v>
      </c>
      <c r="D92" s="1">
        <v>44105</v>
      </c>
      <c r="E92" s="14">
        <v>47</v>
      </c>
      <c r="F92" s="14">
        <v>44</v>
      </c>
      <c r="G92" s="10">
        <v>0.93617021276595702</v>
      </c>
      <c r="H92" s="14">
        <v>0</v>
      </c>
      <c r="I92" s="14">
        <v>0</v>
      </c>
      <c r="J92" s="10">
        <v>0</v>
      </c>
      <c r="K92" s="14">
        <v>1</v>
      </c>
      <c r="L92" s="14">
        <v>1</v>
      </c>
      <c r="M92" s="10">
        <v>1</v>
      </c>
      <c r="N92" s="14"/>
      <c r="O92" s="14"/>
      <c r="P92" s="14"/>
      <c r="Q92" s="14">
        <v>0</v>
      </c>
      <c r="R92" s="23"/>
      <c r="S92" s="23"/>
      <c r="T92" s="23"/>
      <c r="U92" s="23"/>
      <c r="V92" t="s">
        <v>27</v>
      </c>
      <c r="W92" t="s">
        <v>27</v>
      </c>
    </row>
    <row r="93" spans="1:23" x14ac:dyDescent="0.25">
      <c r="A93" s="23">
        <v>145741</v>
      </c>
      <c r="B93" t="s">
        <v>122</v>
      </c>
      <c r="C93" t="s">
        <v>26</v>
      </c>
      <c r="D93" s="1">
        <v>44105</v>
      </c>
      <c r="E93" s="14">
        <v>320</v>
      </c>
      <c r="F93" s="14">
        <v>259</v>
      </c>
      <c r="G93" s="10">
        <v>0.80937499999999996</v>
      </c>
      <c r="H93" s="14">
        <v>320</v>
      </c>
      <c r="I93" s="14">
        <v>259</v>
      </c>
      <c r="J93" s="10">
        <v>0.80937499999999996</v>
      </c>
      <c r="K93" s="14">
        <v>75</v>
      </c>
      <c r="L93" s="14">
        <v>60</v>
      </c>
      <c r="M93" s="10">
        <v>0.8</v>
      </c>
      <c r="N93" s="14"/>
      <c r="O93" s="14"/>
      <c r="P93" s="14"/>
      <c r="Q93" s="14">
        <v>5</v>
      </c>
      <c r="R93" s="23"/>
      <c r="S93" s="23"/>
      <c r="T93" s="23"/>
      <c r="U93" s="23"/>
      <c r="V93" t="s">
        <v>27</v>
      </c>
      <c r="W93" t="s">
        <v>27</v>
      </c>
    </row>
    <row r="94" spans="1:23" x14ac:dyDescent="0.25">
      <c r="A94" s="23">
        <v>146820</v>
      </c>
      <c r="B94" t="s">
        <v>124</v>
      </c>
      <c r="C94" t="s">
        <v>26</v>
      </c>
      <c r="D94" s="1">
        <v>44105</v>
      </c>
      <c r="E94" s="14">
        <v>723</v>
      </c>
      <c r="F94" s="14">
        <v>636</v>
      </c>
      <c r="G94" s="10">
        <v>0.87966804979253099</v>
      </c>
      <c r="H94" s="14">
        <v>13</v>
      </c>
      <c r="I94" s="14">
        <v>11</v>
      </c>
      <c r="J94" s="10">
        <v>0.84615384615384603</v>
      </c>
      <c r="K94" s="14">
        <v>20</v>
      </c>
      <c r="L94" s="14">
        <v>16</v>
      </c>
      <c r="M94" s="10">
        <v>0.8</v>
      </c>
      <c r="N94" s="14"/>
      <c r="O94" s="14"/>
      <c r="P94" s="14"/>
      <c r="Q94" s="14">
        <v>3</v>
      </c>
      <c r="R94" s="23"/>
      <c r="S94" s="23"/>
      <c r="T94" s="23"/>
      <c r="U94" s="23"/>
      <c r="V94" t="s">
        <v>27</v>
      </c>
      <c r="W94" t="s">
        <v>27</v>
      </c>
    </row>
    <row r="95" spans="1:23" s="25" customFormat="1" x14ac:dyDescent="0.25">
      <c r="D95" s="26"/>
      <c r="E95" s="27">
        <f>SUM(E48:E94)</f>
        <v>30272</v>
      </c>
      <c r="F95" s="27">
        <f>SUM(F48:F94)</f>
        <v>27079</v>
      </c>
      <c r="G95" s="28">
        <f>F95/E95</f>
        <v>0.89452299154334036</v>
      </c>
      <c r="H95" s="27">
        <f>SUM(H48:H94)</f>
        <v>1146</v>
      </c>
      <c r="I95" s="27">
        <f>SUM(I48:I94)</f>
        <v>983</v>
      </c>
      <c r="J95" s="28">
        <f>I95/H95</f>
        <v>0.85776614310645727</v>
      </c>
      <c r="K95" s="27">
        <f>SUM(K48:K94)</f>
        <v>744</v>
      </c>
      <c r="L95" s="27">
        <f>SUM(L48:L94)</f>
        <v>627</v>
      </c>
      <c r="M95" s="28">
        <f>L95/K95</f>
        <v>0.842741935483871</v>
      </c>
      <c r="N95" s="27">
        <f t="shared" ref="N95:U95" si="1">SUM(N48:N94)</f>
        <v>0</v>
      </c>
      <c r="O95" s="27">
        <f t="shared" si="1"/>
        <v>51</v>
      </c>
      <c r="P95" s="27">
        <f t="shared" si="1"/>
        <v>43</v>
      </c>
      <c r="Q95" s="27">
        <f t="shared" si="1"/>
        <v>89</v>
      </c>
      <c r="R95" s="27">
        <f t="shared" si="1"/>
        <v>0</v>
      </c>
      <c r="S95" s="27">
        <f t="shared" si="1"/>
        <v>0</v>
      </c>
      <c r="T95" s="27">
        <f t="shared" si="1"/>
        <v>0</v>
      </c>
      <c r="U95" s="27">
        <f t="shared" si="1"/>
        <v>0</v>
      </c>
    </row>
    <row r="96" spans="1:23" x14ac:dyDescent="0.25">
      <c r="A96" s="23">
        <v>109760</v>
      </c>
      <c r="B96" t="s">
        <v>25</v>
      </c>
      <c r="C96" t="s">
        <v>46</v>
      </c>
      <c r="D96" s="1">
        <v>44104</v>
      </c>
      <c r="E96" s="14">
        <v>82</v>
      </c>
      <c r="F96" s="14">
        <v>60</v>
      </c>
      <c r="G96" s="10">
        <v>0.73170731707317105</v>
      </c>
      <c r="H96" s="14">
        <v>1</v>
      </c>
      <c r="I96" s="14">
        <v>1</v>
      </c>
      <c r="J96" s="10">
        <v>1</v>
      </c>
      <c r="K96" s="14">
        <v>2</v>
      </c>
      <c r="L96" s="14">
        <v>2</v>
      </c>
      <c r="M96" s="10">
        <v>1</v>
      </c>
      <c r="N96" s="14"/>
      <c r="O96" s="14"/>
      <c r="P96" s="14"/>
      <c r="Q96" s="14">
        <v>0</v>
      </c>
      <c r="R96" s="23">
        <v>0</v>
      </c>
      <c r="S96" s="23">
        <v>0</v>
      </c>
      <c r="T96" s="23">
        <v>0</v>
      </c>
      <c r="U96" s="23">
        <v>0</v>
      </c>
      <c r="V96" t="s">
        <v>152</v>
      </c>
      <c r="W96" t="s">
        <v>27</v>
      </c>
    </row>
    <row r="97" spans="1:23" x14ac:dyDescent="0.25">
      <c r="A97" s="23">
        <v>109761</v>
      </c>
      <c r="B97" t="s">
        <v>29</v>
      </c>
      <c r="C97" t="s">
        <v>26</v>
      </c>
      <c r="D97" s="1">
        <v>44104</v>
      </c>
      <c r="E97" s="14">
        <v>91</v>
      </c>
      <c r="F97" s="14">
        <v>86</v>
      </c>
      <c r="G97" s="10">
        <v>0.94505494505494503</v>
      </c>
      <c r="H97" s="14">
        <v>1</v>
      </c>
      <c r="I97" s="14">
        <v>1</v>
      </c>
      <c r="J97" s="10">
        <v>1</v>
      </c>
      <c r="K97" s="14">
        <v>0</v>
      </c>
      <c r="L97" s="14">
        <v>0</v>
      </c>
      <c r="M97" s="10">
        <v>0</v>
      </c>
      <c r="N97" s="14"/>
      <c r="O97" s="14"/>
      <c r="P97" s="14"/>
      <c r="Q97" s="14">
        <v>1</v>
      </c>
      <c r="R97" s="23"/>
      <c r="S97" s="23"/>
      <c r="T97" s="23"/>
      <c r="U97" s="23"/>
      <c r="V97" t="s">
        <v>27</v>
      </c>
      <c r="W97" t="s">
        <v>27</v>
      </c>
    </row>
    <row r="98" spans="1:23" x14ac:dyDescent="0.25">
      <c r="A98" s="23">
        <v>109762</v>
      </c>
      <c r="B98" t="s">
        <v>31</v>
      </c>
      <c r="C98" t="s">
        <v>26</v>
      </c>
      <c r="D98" s="1">
        <v>44104</v>
      </c>
      <c r="E98" s="14">
        <v>117</v>
      </c>
      <c r="F98" s="14">
        <v>110</v>
      </c>
      <c r="G98" s="10">
        <v>0.94017094017094005</v>
      </c>
      <c r="H98" s="14">
        <v>0</v>
      </c>
      <c r="I98" s="14">
        <v>0</v>
      </c>
      <c r="J98" s="10">
        <v>0</v>
      </c>
      <c r="K98" s="14">
        <v>4</v>
      </c>
      <c r="L98" s="14">
        <v>4</v>
      </c>
      <c r="M98" s="10">
        <v>1</v>
      </c>
      <c r="N98" s="14"/>
      <c r="O98" s="14"/>
      <c r="P98" s="14"/>
      <c r="Q98" s="14">
        <v>0</v>
      </c>
      <c r="R98" s="23"/>
      <c r="S98" s="23"/>
      <c r="T98" s="23"/>
      <c r="U98" s="23"/>
      <c r="V98" t="s">
        <v>27</v>
      </c>
      <c r="W98" t="s">
        <v>27</v>
      </c>
    </row>
    <row r="99" spans="1:23" x14ac:dyDescent="0.25">
      <c r="A99" s="23">
        <v>109763</v>
      </c>
      <c r="B99" t="s">
        <v>33</v>
      </c>
      <c r="C99" t="s">
        <v>26</v>
      </c>
      <c r="D99" s="1">
        <v>44104</v>
      </c>
      <c r="E99" s="14">
        <v>99</v>
      </c>
      <c r="F99" s="14">
        <v>75</v>
      </c>
      <c r="G99" s="10">
        <v>0.75757575757575801</v>
      </c>
      <c r="H99" s="14">
        <v>0</v>
      </c>
      <c r="I99" s="14">
        <v>0</v>
      </c>
      <c r="J99" s="10">
        <v>0</v>
      </c>
      <c r="K99" s="14">
        <v>3</v>
      </c>
      <c r="L99" s="14">
        <v>1</v>
      </c>
      <c r="M99" s="10">
        <v>0.33333333333333298</v>
      </c>
      <c r="N99" s="14"/>
      <c r="O99" s="14"/>
      <c r="P99" s="14"/>
      <c r="Q99" s="14">
        <v>1</v>
      </c>
      <c r="R99" s="23"/>
      <c r="S99" s="23"/>
      <c r="T99" s="23"/>
      <c r="U99" s="23"/>
      <c r="V99" t="s">
        <v>27</v>
      </c>
      <c r="W99" t="s">
        <v>27</v>
      </c>
    </row>
    <row r="100" spans="1:23" x14ac:dyDescent="0.25">
      <c r="A100" s="23">
        <v>109765</v>
      </c>
      <c r="B100" t="s">
        <v>35</v>
      </c>
      <c r="C100" t="s">
        <v>26</v>
      </c>
      <c r="D100" s="1">
        <v>44104</v>
      </c>
      <c r="E100" s="14">
        <v>63</v>
      </c>
      <c r="F100" s="14">
        <v>46</v>
      </c>
      <c r="G100" s="10">
        <v>0.73015873015873001</v>
      </c>
      <c r="H100" s="14">
        <v>2</v>
      </c>
      <c r="I100" s="14">
        <v>2</v>
      </c>
      <c r="J100" s="10">
        <v>1</v>
      </c>
      <c r="K100" s="14">
        <v>0</v>
      </c>
      <c r="L100" s="14">
        <v>0</v>
      </c>
      <c r="M100" s="10">
        <v>0</v>
      </c>
      <c r="N100" s="14"/>
      <c r="O100" s="14"/>
      <c r="P100" s="14"/>
      <c r="Q100" s="14">
        <v>1</v>
      </c>
      <c r="R100" s="23"/>
      <c r="S100" s="23"/>
      <c r="T100" s="23"/>
      <c r="U100" s="23"/>
      <c r="V100" t="s">
        <v>27</v>
      </c>
      <c r="W100" t="s">
        <v>27</v>
      </c>
    </row>
    <row r="101" spans="1:23" x14ac:dyDescent="0.25">
      <c r="A101" s="23">
        <v>109943</v>
      </c>
      <c r="B101" t="s">
        <v>37</v>
      </c>
      <c r="C101" t="s">
        <v>26</v>
      </c>
      <c r="D101" s="1">
        <v>44104</v>
      </c>
      <c r="E101" s="14">
        <v>668</v>
      </c>
      <c r="F101" s="14">
        <v>625</v>
      </c>
      <c r="G101" s="10">
        <v>0.93562874251496997</v>
      </c>
      <c r="H101" s="14">
        <v>4</v>
      </c>
      <c r="I101" s="14">
        <v>3</v>
      </c>
      <c r="J101" s="10">
        <v>0.75</v>
      </c>
      <c r="K101" s="14">
        <v>27</v>
      </c>
      <c r="L101" s="14">
        <v>25</v>
      </c>
      <c r="M101" s="10">
        <v>0.92592592592592604</v>
      </c>
      <c r="N101" s="14"/>
      <c r="O101" s="14"/>
      <c r="P101" s="14"/>
      <c r="Q101" s="14">
        <v>2</v>
      </c>
      <c r="R101" s="23"/>
      <c r="S101" s="23"/>
      <c r="T101" s="23"/>
      <c r="U101" s="23"/>
      <c r="V101" t="s">
        <v>27</v>
      </c>
      <c r="W101" t="s">
        <v>27</v>
      </c>
    </row>
    <row r="102" spans="1:23" x14ac:dyDescent="0.25">
      <c r="A102" s="23">
        <v>110078</v>
      </c>
      <c r="B102" t="s">
        <v>41</v>
      </c>
      <c r="C102" t="s">
        <v>26</v>
      </c>
      <c r="D102" s="1">
        <v>44104</v>
      </c>
      <c r="E102" s="14">
        <v>850</v>
      </c>
      <c r="F102" s="14">
        <v>696</v>
      </c>
      <c r="G102" s="10">
        <v>0.81882352941176495</v>
      </c>
      <c r="H102" s="14">
        <v>30</v>
      </c>
      <c r="I102" s="14">
        <v>23</v>
      </c>
      <c r="J102" s="10">
        <v>0.76666666666666705</v>
      </c>
      <c r="K102" s="14">
        <v>31</v>
      </c>
      <c r="L102" s="14">
        <v>20</v>
      </c>
      <c r="M102" s="10">
        <v>0.64516129032258096</v>
      </c>
      <c r="N102" s="14"/>
      <c r="O102" s="14"/>
      <c r="P102" s="14"/>
      <c r="Q102" s="14">
        <v>5</v>
      </c>
      <c r="R102" s="23"/>
      <c r="S102" s="23"/>
      <c r="T102" s="23"/>
      <c r="U102" s="23"/>
      <c r="V102" t="s">
        <v>27</v>
      </c>
      <c r="W102" t="s">
        <v>27</v>
      </c>
    </row>
    <row r="103" spans="1:23" x14ac:dyDescent="0.25">
      <c r="A103" s="23">
        <v>110090</v>
      </c>
      <c r="B103" t="s">
        <v>49</v>
      </c>
      <c r="C103" t="s">
        <v>26</v>
      </c>
      <c r="D103" s="1">
        <v>44104</v>
      </c>
      <c r="E103" s="14">
        <v>451</v>
      </c>
      <c r="F103" s="14">
        <v>444</v>
      </c>
      <c r="G103" s="10">
        <v>0.98447893569844802</v>
      </c>
      <c r="H103" s="14">
        <v>6</v>
      </c>
      <c r="I103" s="14">
        <v>6</v>
      </c>
      <c r="J103" s="10">
        <v>1</v>
      </c>
      <c r="K103" s="14">
        <v>3</v>
      </c>
      <c r="L103" s="14">
        <v>3</v>
      </c>
      <c r="M103" s="10">
        <v>1</v>
      </c>
      <c r="N103" s="14"/>
      <c r="O103" s="14"/>
      <c r="P103" s="14"/>
      <c r="Q103" s="14">
        <v>0</v>
      </c>
      <c r="R103" s="23"/>
      <c r="S103" s="23"/>
      <c r="T103" s="23"/>
      <c r="U103" s="23"/>
      <c r="V103" t="s">
        <v>27</v>
      </c>
      <c r="W103" t="s">
        <v>27</v>
      </c>
    </row>
    <row r="104" spans="1:23" x14ac:dyDescent="0.25">
      <c r="A104" s="23">
        <v>130372</v>
      </c>
      <c r="B104" t="s">
        <v>53</v>
      </c>
      <c r="C104" t="s">
        <v>26</v>
      </c>
      <c r="D104" s="1">
        <v>44104</v>
      </c>
      <c r="E104" s="14">
        <v>683</v>
      </c>
      <c r="F104" s="14">
        <v>624</v>
      </c>
      <c r="G104" s="10">
        <v>0.91361639824304497</v>
      </c>
      <c r="H104" s="14">
        <v>15</v>
      </c>
      <c r="I104" s="14">
        <v>15</v>
      </c>
      <c r="J104" s="10">
        <v>1</v>
      </c>
      <c r="K104" s="14">
        <v>29</v>
      </c>
      <c r="L104" s="14">
        <v>27</v>
      </c>
      <c r="M104" s="10">
        <v>0.931034482758621</v>
      </c>
      <c r="N104" s="14"/>
      <c r="O104" s="14"/>
      <c r="P104" s="14"/>
      <c r="Q104" s="14">
        <v>2</v>
      </c>
      <c r="R104" s="23"/>
      <c r="S104" s="23"/>
      <c r="T104" s="23"/>
      <c r="U104" s="23"/>
      <c r="V104" t="s">
        <v>27</v>
      </c>
      <c r="W104" t="s">
        <v>27</v>
      </c>
    </row>
    <row r="105" spans="1:23" x14ac:dyDescent="0.25">
      <c r="A105" s="23">
        <v>130604</v>
      </c>
      <c r="B105" t="s">
        <v>55</v>
      </c>
      <c r="C105" t="s">
        <v>26</v>
      </c>
      <c r="D105" s="1">
        <v>44104</v>
      </c>
      <c r="E105" s="14">
        <v>2354</v>
      </c>
      <c r="F105" s="14">
        <v>1630</v>
      </c>
      <c r="G105" s="10">
        <v>0.69243840271877699</v>
      </c>
      <c r="H105" s="14">
        <v>69</v>
      </c>
      <c r="I105" s="14">
        <v>43</v>
      </c>
      <c r="J105" s="10">
        <v>0.623188405797101</v>
      </c>
      <c r="K105" s="14">
        <v>18</v>
      </c>
      <c r="L105" s="14">
        <v>11</v>
      </c>
      <c r="M105" s="10">
        <v>0.61111111111111105</v>
      </c>
      <c r="N105" s="14"/>
      <c r="O105" s="14"/>
      <c r="P105" s="14"/>
      <c r="Q105" s="14">
        <v>10</v>
      </c>
      <c r="R105" s="23"/>
      <c r="S105" s="23"/>
      <c r="T105" s="23"/>
      <c r="U105" s="23"/>
      <c r="V105" t="s">
        <v>27</v>
      </c>
      <c r="W105" t="s">
        <v>27</v>
      </c>
    </row>
    <row r="106" spans="1:23" x14ac:dyDescent="0.25">
      <c r="A106" s="23">
        <v>132089</v>
      </c>
      <c r="B106" t="s">
        <v>57</v>
      </c>
      <c r="C106" t="s">
        <v>26</v>
      </c>
      <c r="D106" s="1">
        <v>44104</v>
      </c>
      <c r="E106" s="14">
        <v>1671</v>
      </c>
      <c r="F106" s="14">
        <v>1497</v>
      </c>
      <c r="G106" s="10">
        <v>0.89587073608617596</v>
      </c>
      <c r="H106" s="14">
        <v>31</v>
      </c>
      <c r="I106" s="14">
        <v>30</v>
      </c>
      <c r="J106" s="10">
        <v>0.967741935483871</v>
      </c>
      <c r="K106" s="14">
        <v>26</v>
      </c>
      <c r="L106" s="14">
        <v>24</v>
      </c>
      <c r="M106" s="10">
        <v>0.92307692307692302</v>
      </c>
      <c r="N106" s="14"/>
      <c r="O106" s="14"/>
      <c r="P106" s="14"/>
      <c r="Q106" s="14">
        <v>4</v>
      </c>
      <c r="R106" s="23"/>
      <c r="S106" s="23"/>
      <c r="T106" s="23"/>
      <c r="U106" s="23"/>
      <c r="V106" t="s">
        <v>27</v>
      </c>
      <c r="W106" t="s">
        <v>27</v>
      </c>
    </row>
    <row r="107" spans="1:23" x14ac:dyDescent="0.25">
      <c r="A107" s="23">
        <v>134085</v>
      </c>
      <c r="B107" t="s">
        <v>59</v>
      </c>
      <c r="C107" t="s">
        <v>26</v>
      </c>
      <c r="D107" s="1">
        <v>44104</v>
      </c>
      <c r="E107" s="14">
        <v>110</v>
      </c>
      <c r="F107" s="14">
        <v>99</v>
      </c>
      <c r="G107" s="10">
        <v>0.9</v>
      </c>
      <c r="H107" s="14">
        <v>0</v>
      </c>
      <c r="I107" s="14">
        <v>0</v>
      </c>
      <c r="J107" s="10">
        <v>0</v>
      </c>
      <c r="K107" s="14">
        <v>0</v>
      </c>
      <c r="L107" s="14">
        <v>0</v>
      </c>
      <c r="M107" s="10">
        <v>0</v>
      </c>
      <c r="N107" s="14"/>
      <c r="O107" s="14"/>
      <c r="P107" s="14"/>
      <c r="Q107" s="14">
        <v>0</v>
      </c>
      <c r="R107" s="23"/>
      <c r="S107" s="23"/>
      <c r="T107" s="23"/>
      <c r="U107" s="23"/>
      <c r="V107" t="s">
        <v>27</v>
      </c>
      <c r="W107" t="s">
        <v>27</v>
      </c>
    </row>
    <row r="108" spans="1:23" x14ac:dyDescent="0.25">
      <c r="A108" s="23">
        <v>134778</v>
      </c>
      <c r="B108" t="s">
        <v>61</v>
      </c>
      <c r="C108" t="s">
        <v>26</v>
      </c>
      <c r="D108" s="1">
        <v>44104</v>
      </c>
      <c r="E108" s="14">
        <v>489</v>
      </c>
      <c r="F108" s="14">
        <v>470</v>
      </c>
      <c r="G108" s="10">
        <v>0.961145194274029</v>
      </c>
      <c r="H108" s="14">
        <v>3</v>
      </c>
      <c r="I108" s="14">
        <v>3</v>
      </c>
      <c r="J108" s="10">
        <v>1</v>
      </c>
      <c r="K108" s="14">
        <v>1</v>
      </c>
      <c r="L108" s="14">
        <v>1</v>
      </c>
      <c r="M108" s="10">
        <v>1</v>
      </c>
      <c r="N108" s="14"/>
      <c r="O108" s="14"/>
      <c r="P108" s="14"/>
      <c r="Q108" s="14">
        <v>1</v>
      </c>
      <c r="R108" s="23"/>
      <c r="S108" s="23"/>
      <c r="T108" s="23"/>
      <c r="U108" s="23"/>
      <c r="V108" t="s">
        <v>27</v>
      </c>
      <c r="W108" t="s">
        <v>27</v>
      </c>
    </row>
    <row r="109" spans="1:23" x14ac:dyDescent="0.25">
      <c r="A109" s="23">
        <v>135099</v>
      </c>
      <c r="B109" t="s">
        <v>63</v>
      </c>
      <c r="C109" t="s">
        <v>26</v>
      </c>
      <c r="D109" s="1">
        <v>44104</v>
      </c>
      <c r="E109" s="14">
        <v>622</v>
      </c>
      <c r="F109" s="14">
        <v>598</v>
      </c>
      <c r="G109" s="10">
        <v>0.96141479099678495</v>
      </c>
      <c r="H109" s="14">
        <v>12</v>
      </c>
      <c r="I109" s="14">
        <v>12</v>
      </c>
      <c r="J109" s="10">
        <v>1</v>
      </c>
      <c r="K109" s="14">
        <v>9</v>
      </c>
      <c r="L109" s="14">
        <v>9</v>
      </c>
      <c r="M109" s="10">
        <v>1</v>
      </c>
      <c r="N109" s="14"/>
      <c r="O109" s="14"/>
      <c r="P109" s="14"/>
      <c r="Q109" s="14">
        <v>0</v>
      </c>
      <c r="R109" s="23"/>
      <c r="S109" s="23"/>
      <c r="T109" s="23"/>
      <c r="U109" s="23"/>
      <c r="V109" t="s">
        <v>27</v>
      </c>
      <c r="W109" t="s">
        <v>27</v>
      </c>
    </row>
    <row r="110" spans="1:23" x14ac:dyDescent="0.25">
      <c r="A110" s="23">
        <v>136420</v>
      </c>
      <c r="B110" t="s">
        <v>67</v>
      </c>
      <c r="C110" t="s">
        <v>26</v>
      </c>
      <c r="D110" s="1">
        <v>44104</v>
      </c>
      <c r="E110" s="14">
        <v>1075</v>
      </c>
      <c r="F110" s="14">
        <v>1005</v>
      </c>
      <c r="G110" s="10">
        <v>0.93488372093023298</v>
      </c>
      <c r="H110" s="14">
        <v>2</v>
      </c>
      <c r="I110" s="14">
        <v>2</v>
      </c>
      <c r="J110" s="10">
        <v>1</v>
      </c>
      <c r="K110" s="14">
        <v>6</v>
      </c>
      <c r="L110" s="14">
        <v>6</v>
      </c>
      <c r="M110" s="10">
        <v>1</v>
      </c>
      <c r="N110" s="14"/>
      <c r="O110" s="14"/>
      <c r="P110" s="14"/>
      <c r="Q110" s="14">
        <v>3</v>
      </c>
      <c r="R110" s="23"/>
      <c r="S110" s="23"/>
      <c r="T110" s="23"/>
      <c r="U110" s="23"/>
      <c r="V110" t="s">
        <v>27</v>
      </c>
      <c r="W110" t="s">
        <v>27</v>
      </c>
    </row>
    <row r="111" spans="1:23" x14ac:dyDescent="0.25">
      <c r="A111" s="23">
        <v>136951</v>
      </c>
      <c r="B111" t="s">
        <v>71</v>
      </c>
      <c r="C111" t="s">
        <v>26</v>
      </c>
      <c r="D111" s="1">
        <v>44104</v>
      </c>
      <c r="E111" s="14">
        <v>753</v>
      </c>
      <c r="F111" s="14">
        <v>730</v>
      </c>
      <c r="G111" s="10">
        <v>0.96945551128818097</v>
      </c>
      <c r="H111" s="14">
        <v>2</v>
      </c>
      <c r="I111" s="14">
        <v>2</v>
      </c>
      <c r="J111" s="10">
        <v>1</v>
      </c>
      <c r="K111" s="14">
        <v>10</v>
      </c>
      <c r="L111" s="14">
        <v>8</v>
      </c>
      <c r="M111" s="10">
        <v>0.8</v>
      </c>
      <c r="N111" s="14"/>
      <c r="O111" s="14"/>
      <c r="P111" s="14"/>
      <c r="Q111" s="14">
        <v>0</v>
      </c>
      <c r="R111" s="23"/>
      <c r="S111" s="23"/>
      <c r="T111" s="23"/>
      <c r="U111" s="23"/>
      <c r="V111" t="s">
        <v>27</v>
      </c>
      <c r="W111" t="s">
        <v>27</v>
      </c>
    </row>
    <row r="112" spans="1:23" x14ac:dyDescent="0.25">
      <c r="A112" s="23">
        <v>137010</v>
      </c>
      <c r="B112" t="s">
        <v>73</v>
      </c>
      <c r="C112" t="s">
        <v>26</v>
      </c>
      <c r="D112" s="1">
        <v>44104</v>
      </c>
      <c r="E112" s="14">
        <v>929</v>
      </c>
      <c r="F112" s="14">
        <v>888</v>
      </c>
      <c r="G112" s="10">
        <v>0.955866523143165</v>
      </c>
      <c r="H112" s="14">
        <v>14</v>
      </c>
      <c r="I112" s="14">
        <v>14</v>
      </c>
      <c r="J112" s="10">
        <v>1</v>
      </c>
      <c r="K112" s="14">
        <v>23</v>
      </c>
      <c r="L112" s="14">
        <v>22</v>
      </c>
      <c r="M112" s="10">
        <v>0.95652173913043503</v>
      </c>
      <c r="N112" s="14"/>
      <c r="O112" s="14"/>
      <c r="P112" s="14"/>
      <c r="Q112" s="14">
        <v>2</v>
      </c>
      <c r="R112" s="23"/>
      <c r="S112" s="23"/>
      <c r="T112" s="23"/>
      <c r="U112" s="23"/>
      <c r="V112" t="s">
        <v>27</v>
      </c>
      <c r="W112" t="s">
        <v>27</v>
      </c>
    </row>
    <row r="113" spans="1:23" x14ac:dyDescent="0.25">
      <c r="A113" s="23">
        <v>137259</v>
      </c>
      <c r="B113" t="s">
        <v>75</v>
      </c>
      <c r="C113" t="s">
        <v>26</v>
      </c>
      <c r="D113" s="1">
        <v>44104</v>
      </c>
      <c r="E113" s="14">
        <v>906</v>
      </c>
      <c r="F113" s="14">
        <v>827</v>
      </c>
      <c r="G113" s="10">
        <v>0.91280353200883002</v>
      </c>
      <c r="H113" s="14">
        <v>6</v>
      </c>
      <c r="I113" s="14">
        <v>4</v>
      </c>
      <c r="J113" s="10">
        <v>0.66666666666666696</v>
      </c>
      <c r="K113" s="14">
        <v>21</v>
      </c>
      <c r="L113" s="14">
        <v>18</v>
      </c>
      <c r="M113" s="10">
        <v>0.85714285714285698</v>
      </c>
      <c r="N113" s="14"/>
      <c r="O113" s="14"/>
      <c r="P113" s="14"/>
      <c r="Q113" s="14">
        <v>2</v>
      </c>
      <c r="R113" s="23"/>
      <c r="S113" s="23"/>
      <c r="T113" s="23"/>
      <c r="U113" s="23"/>
      <c r="V113" t="s">
        <v>27</v>
      </c>
      <c r="W113" t="s">
        <v>27</v>
      </c>
    </row>
    <row r="114" spans="1:23" x14ac:dyDescent="0.25">
      <c r="A114" s="23">
        <v>137287</v>
      </c>
      <c r="B114" t="s">
        <v>77</v>
      </c>
      <c r="C114" t="s">
        <v>26</v>
      </c>
      <c r="D114" s="1">
        <v>44104</v>
      </c>
      <c r="E114" s="14">
        <v>1104</v>
      </c>
      <c r="F114" s="14">
        <v>1025</v>
      </c>
      <c r="G114" s="10">
        <v>0.92844202898550698</v>
      </c>
      <c r="H114" s="14">
        <v>33</v>
      </c>
      <c r="I114" s="14">
        <v>32</v>
      </c>
      <c r="J114" s="10">
        <v>0.96969696969696995</v>
      </c>
      <c r="K114" s="14">
        <v>18</v>
      </c>
      <c r="L114" s="14">
        <v>16</v>
      </c>
      <c r="M114" s="10">
        <v>0.88888888888888895</v>
      </c>
      <c r="N114" s="14"/>
      <c r="O114" s="14"/>
      <c r="P114" s="14"/>
      <c r="Q114" s="14">
        <v>0</v>
      </c>
      <c r="R114" s="23"/>
      <c r="S114" s="23"/>
      <c r="T114" s="23"/>
      <c r="U114" s="23"/>
      <c r="V114" t="s">
        <v>27</v>
      </c>
      <c r="W114" t="s">
        <v>27</v>
      </c>
    </row>
    <row r="115" spans="1:23" x14ac:dyDescent="0.25">
      <c r="A115" s="23">
        <v>137726</v>
      </c>
      <c r="B115" t="s">
        <v>79</v>
      </c>
      <c r="C115" t="s">
        <v>26</v>
      </c>
      <c r="D115" s="1">
        <v>44104</v>
      </c>
      <c r="E115" s="14">
        <v>1077</v>
      </c>
      <c r="F115" s="14">
        <v>966</v>
      </c>
      <c r="G115" s="10">
        <v>0.89693593314763198</v>
      </c>
      <c r="H115" s="14">
        <v>2</v>
      </c>
      <c r="I115" s="14">
        <v>2</v>
      </c>
      <c r="J115" s="10">
        <v>1</v>
      </c>
      <c r="K115" s="14">
        <v>0</v>
      </c>
      <c r="L115" s="14">
        <v>0</v>
      </c>
      <c r="M115" s="10">
        <v>0</v>
      </c>
      <c r="N115" s="14"/>
      <c r="O115" s="14"/>
      <c r="P115" s="14"/>
      <c r="Q115" s="14">
        <v>2</v>
      </c>
      <c r="R115" s="23"/>
      <c r="S115" s="23"/>
      <c r="T115" s="23"/>
      <c r="U115" s="23"/>
      <c r="V115" t="s">
        <v>27</v>
      </c>
      <c r="W115" t="s">
        <v>27</v>
      </c>
    </row>
    <row r="116" spans="1:23" x14ac:dyDescent="0.25">
      <c r="A116" s="23">
        <v>138012</v>
      </c>
      <c r="B116" t="s">
        <v>81</v>
      </c>
      <c r="C116" t="s">
        <v>26</v>
      </c>
      <c r="D116" s="1">
        <v>44104</v>
      </c>
      <c r="E116" s="14">
        <v>1231</v>
      </c>
      <c r="F116" s="14">
        <v>1096</v>
      </c>
      <c r="G116" s="10">
        <v>0.89033306255077205</v>
      </c>
      <c r="H116" s="14">
        <v>40</v>
      </c>
      <c r="I116" s="14">
        <v>36</v>
      </c>
      <c r="J116" s="10">
        <v>0.9</v>
      </c>
      <c r="K116" s="14">
        <v>25</v>
      </c>
      <c r="L116" s="14">
        <v>19</v>
      </c>
      <c r="M116" s="10">
        <v>0.76</v>
      </c>
      <c r="N116" s="14"/>
      <c r="O116" s="14"/>
      <c r="P116" s="14"/>
      <c r="Q116" s="14">
        <v>1</v>
      </c>
      <c r="R116" s="23"/>
      <c r="S116" s="23"/>
      <c r="T116" s="23"/>
      <c r="U116" s="23"/>
      <c r="V116" t="s">
        <v>27</v>
      </c>
      <c r="W116" t="s">
        <v>27</v>
      </c>
    </row>
    <row r="117" spans="1:23" x14ac:dyDescent="0.25">
      <c r="A117" s="23">
        <v>138166</v>
      </c>
      <c r="B117" t="s">
        <v>85</v>
      </c>
      <c r="C117" t="s">
        <v>26</v>
      </c>
      <c r="D117" s="1">
        <v>44104</v>
      </c>
      <c r="E117" s="14">
        <v>756</v>
      </c>
      <c r="F117" s="14">
        <v>695</v>
      </c>
      <c r="G117" s="10">
        <v>0.91931216931216897</v>
      </c>
      <c r="H117" s="14">
        <v>73</v>
      </c>
      <c r="I117" s="14">
        <v>53</v>
      </c>
      <c r="J117" s="10">
        <v>0.72602739726027399</v>
      </c>
      <c r="K117" s="14">
        <v>41</v>
      </c>
      <c r="L117" s="14">
        <v>37</v>
      </c>
      <c r="M117" s="10">
        <v>0.90243902439024404</v>
      </c>
      <c r="N117" s="14"/>
      <c r="O117" s="14"/>
      <c r="P117" s="14"/>
      <c r="Q117" s="14">
        <v>3</v>
      </c>
      <c r="R117" s="23"/>
      <c r="S117" s="23"/>
      <c r="T117" s="23"/>
      <c r="U117" s="23"/>
      <c r="V117" t="s">
        <v>27</v>
      </c>
      <c r="W117" t="s">
        <v>27</v>
      </c>
    </row>
    <row r="118" spans="1:23" x14ac:dyDescent="0.25">
      <c r="A118" s="23">
        <v>138192</v>
      </c>
      <c r="B118" t="s">
        <v>87</v>
      </c>
      <c r="C118" t="s">
        <v>26</v>
      </c>
      <c r="D118" s="1">
        <v>44104</v>
      </c>
      <c r="E118" s="14">
        <v>677</v>
      </c>
      <c r="F118" s="14">
        <v>614</v>
      </c>
      <c r="G118" s="10">
        <v>0.90694239290989698</v>
      </c>
      <c r="H118" s="14">
        <v>17</v>
      </c>
      <c r="I118" s="14">
        <v>17</v>
      </c>
      <c r="J118" s="10">
        <v>1</v>
      </c>
      <c r="K118" s="14">
        <v>6</v>
      </c>
      <c r="L118" s="14">
        <v>6</v>
      </c>
      <c r="M118" s="10">
        <v>1</v>
      </c>
      <c r="N118" s="14"/>
      <c r="O118" s="14"/>
      <c r="P118" s="14"/>
      <c r="Q118" s="14">
        <v>1</v>
      </c>
      <c r="R118" s="23"/>
      <c r="S118" s="23"/>
      <c r="T118" s="23"/>
      <c r="U118" s="23"/>
      <c r="V118" t="s">
        <v>27</v>
      </c>
      <c r="W118" t="s">
        <v>27</v>
      </c>
    </row>
    <row r="119" spans="1:23" x14ac:dyDescent="0.25">
      <c r="A119" s="23">
        <v>138659</v>
      </c>
      <c r="B119" t="s">
        <v>89</v>
      </c>
      <c r="C119" t="s">
        <v>26</v>
      </c>
      <c r="D119" s="1">
        <v>44104</v>
      </c>
      <c r="E119" s="14">
        <v>476</v>
      </c>
      <c r="F119" s="14">
        <v>462</v>
      </c>
      <c r="G119" s="10">
        <v>0.97058823529411797</v>
      </c>
      <c r="H119" s="14">
        <v>35</v>
      </c>
      <c r="I119" s="14">
        <v>34</v>
      </c>
      <c r="J119" s="10">
        <v>0.97142857142857097</v>
      </c>
      <c r="K119" s="14">
        <v>4</v>
      </c>
      <c r="L119" s="14">
        <v>4</v>
      </c>
      <c r="M119" s="10">
        <v>1</v>
      </c>
      <c r="N119" s="14"/>
      <c r="O119" s="14"/>
      <c r="P119" s="14"/>
      <c r="Q119" s="14">
        <v>0</v>
      </c>
      <c r="R119" s="23"/>
      <c r="S119" s="23"/>
      <c r="T119" s="23"/>
      <c r="U119" s="23"/>
      <c r="V119" t="s">
        <v>27</v>
      </c>
      <c r="W119" t="s">
        <v>27</v>
      </c>
    </row>
    <row r="120" spans="1:23" x14ac:dyDescent="0.25">
      <c r="A120" s="23">
        <v>138731</v>
      </c>
      <c r="B120" t="s">
        <v>91</v>
      </c>
      <c r="C120" t="s">
        <v>26</v>
      </c>
      <c r="D120" s="1">
        <v>44104</v>
      </c>
      <c r="E120" s="14">
        <v>295</v>
      </c>
      <c r="F120" s="14">
        <v>272</v>
      </c>
      <c r="G120" s="10">
        <v>0.92203389830508498</v>
      </c>
      <c r="H120" s="14">
        <v>11</v>
      </c>
      <c r="I120" s="14">
        <v>10</v>
      </c>
      <c r="J120" s="10">
        <v>0.90909090909090895</v>
      </c>
      <c r="K120" s="14">
        <v>5</v>
      </c>
      <c r="L120" s="14">
        <v>4</v>
      </c>
      <c r="M120" s="10">
        <v>0.8</v>
      </c>
      <c r="N120" s="14"/>
      <c r="O120" s="14"/>
      <c r="P120" s="14"/>
      <c r="Q120" s="14">
        <v>3</v>
      </c>
      <c r="R120" s="23"/>
      <c r="S120" s="23"/>
      <c r="T120" s="23"/>
      <c r="U120" s="23"/>
      <c r="V120" t="s">
        <v>27</v>
      </c>
      <c r="W120" t="s">
        <v>27</v>
      </c>
    </row>
    <row r="121" spans="1:23" x14ac:dyDescent="0.25">
      <c r="A121" s="23">
        <v>139198</v>
      </c>
      <c r="B121" t="s">
        <v>93</v>
      </c>
      <c r="C121" t="s">
        <v>26</v>
      </c>
      <c r="D121" s="1">
        <v>44104</v>
      </c>
      <c r="E121" s="14">
        <v>441</v>
      </c>
      <c r="F121" s="14">
        <v>411</v>
      </c>
      <c r="G121" s="10">
        <v>0.93197278911564596</v>
      </c>
      <c r="H121" s="14">
        <v>2</v>
      </c>
      <c r="I121" s="14">
        <v>2</v>
      </c>
      <c r="J121" s="10">
        <v>1</v>
      </c>
      <c r="K121" s="14">
        <v>10</v>
      </c>
      <c r="L121" s="14">
        <v>10</v>
      </c>
      <c r="M121" s="10">
        <v>1</v>
      </c>
      <c r="N121" s="14"/>
      <c r="O121" s="14"/>
      <c r="P121" s="14"/>
      <c r="Q121" s="14">
        <v>0</v>
      </c>
      <c r="R121" s="23"/>
      <c r="S121" s="23"/>
      <c r="T121" s="23"/>
      <c r="U121" s="23"/>
      <c r="V121" t="s">
        <v>27</v>
      </c>
      <c r="W121" t="s">
        <v>27</v>
      </c>
    </row>
    <row r="122" spans="1:23" x14ac:dyDescent="0.25">
      <c r="A122" s="23">
        <v>139333</v>
      </c>
      <c r="B122" t="s">
        <v>95</v>
      </c>
      <c r="C122" t="s">
        <v>26</v>
      </c>
      <c r="D122" s="1">
        <v>44104</v>
      </c>
      <c r="E122" s="14">
        <v>725</v>
      </c>
      <c r="F122" s="14">
        <v>674</v>
      </c>
      <c r="G122" s="10">
        <v>0.92965517241379303</v>
      </c>
      <c r="H122" s="14">
        <v>7</v>
      </c>
      <c r="I122" s="14">
        <v>7</v>
      </c>
      <c r="J122" s="10">
        <v>1</v>
      </c>
      <c r="K122" s="14">
        <v>3</v>
      </c>
      <c r="L122" s="14">
        <v>3</v>
      </c>
      <c r="M122" s="10">
        <v>1</v>
      </c>
      <c r="N122" s="14"/>
      <c r="O122" s="14"/>
      <c r="P122" s="14"/>
      <c r="Q122" s="14">
        <v>1</v>
      </c>
      <c r="R122" s="23"/>
      <c r="S122" s="23"/>
      <c r="T122" s="23"/>
      <c r="U122" s="23"/>
      <c r="V122" t="s">
        <v>27</v>
      </c>
      <c r="W122" t="s">
        <v>27</v>
      </c>
    </row>
    <row r="123" spans="1:23" x14ac:dyDescent="0.25">
      <c r="A123" s="23">
        <v>139567</v>
      </c>
      <c r="B123" t="s">
        <v>97</v>
      </c>
      <c r="C123" t="s">
        <v>26</v>
      </c>
      <c r="D123" s="1">
        <v>44104</v>
      </c>
      <c r="E123" s="14">
        <v>203</v>
      </c>
      <c r="F123" s="14">
        <v>193</v>
      </c>
      <c r="G123" s="10">
        <v>0.95073891625615803</v>
      </c>
      <c r="H123" s="14">
        <v>13</v>
      </c>
      <c r="I123" s="14">
        <v>13</v>
      </c>
      <c r="J123" s="10">
        <v>1</v>
      </c>
      <c r="K123" s="14">
        <v>15</v>
      </c>
      <c r="L123" s="14">
        <v>15</v>
      </c>
      <c r="M123" s="10">
        <v>1</v>
      </c>
      <c r="N123" s="14"/>
      <c r="O123" s="14"/>
      <c r="P123" s="14"/>
      <c r="Q123" s="14">
        <v>1</v>
      </c>
      <c r="R123" s="23"/>
      <c r="S123" s="23"/>
      <c r="T123" s="23"/>
      <c r="U123" s="23"/>
      <c r="V123" t="s">
        <v>27</v>
      </c>
      <c r="W123" t="s">
        <v>27</v>
      </c>
    </row>
    <row r="124" spans="1:23" x14ac:dyDescent="0.25">
      <c r="A124" s="23">
        <v>139943</v>
      </c>
      <c r="B124" t="s">
        <v>99</v>
      </c>
      <c r="C124" t="s">
        <v>26</v>
      </c>
      <c r="D124" s="1">
        <v>44104</v>
      </c>
      <c r="E124" s="14">
        <v>219</v>
      </c>
      <c r="F124" s="14">
        <v>197</v>
      </c>
      <c r="G124" s="10">
        <v>0.89954337899543402</v>
      </c>
      <c r="H124" s="14">
        <v>3</v>
      </c>
      <c r="I124" s="14">
        <v>2</v>
      </c>
      <c r="J124" s="10">
        <v>0.66666666666666696</v>
      </c>
      <c r="K124" s="14">
        <v>11</v>
      </c>
      <c r="L124" s="14">
        <v>10</v>
      </c>
      <c r="M124" s="10">
        <v>0.90909090909090895</v>
      </c>
      <c r="N124" s="14"/>
      <c r="O124" s="14"/>
      <c r="P124" s="14"/>
      <c r="Q124" s="14">
        <v>0</v>
      </c>
      <c r="R124" s="23"/>
      <c r="S124" s="23"/>
      <c r="T124" s="23"/>
      <c r="U124" s="23"/>
      <c r="V124" t="s">
        <v>27</v>
      </c>
      <c r="W124" t="s">
        <v>27</v>
      </c>
    </row>
    <row r="125" spans="1:23" x14ac:dyDescent="0.25">
      <c r="A125" s="23">
        <v>140857</v>
      </c>
      <c r="B125" t="s">
        <v>101</v>
      </c>
      <c r="C125" t="s">
        <v>26</v>
      </c>
      <c r="D125" s="1">
        <v>44104</v>
      </c>
      <c r="E125" s="14">
        <v>660</v>
      </c>
      <c r="F125" s="14">
        <v>630</v>
      </c>
      <c r="G125" s="10">
        <v>0.95454545454545503</v>
      </c>
      <c r="H125" s="14">
        <v>7</v>
      </c>
      <c r="I125" s="14">
        <v>7</v>
      </c>
      <c r="J125" s="10">
        <v>1</v>
      </c>
      <c r="K125" s="14">
        <v>11</v>
      </c>
      <c r="L125" s="14">
        <v>11</v>
      </c>
      <c r="M125" s="10">
        <v>1</v>
      </c>
      <c r="N125" s="14"/>
      <c r="O125" s="14"/>
      <c r="P125" s="14"/>
      <c r="Q125" s="14">
        <v>0</v>
      </c>
      <c r="R125" s="23"/>
      <c r="S125" s="23"/>
      <c r="T125" s="23"/>
      <c r="U125" s="23"/>
      <c r="V125" t="s">
        <v>27</v>
      </c>
      <c r="W125" t="s">
        <v>27</v>
      </c>
    </row>
    <row r="126" spans="1:23" x14ac:dyDescent="0.25">
      <c r="A126" s="23">
        <v>140994</v>
      </c>
      <c r="B126" t="s">
        <v>104</v>
      </c>
      <c r="C126" t="s">
        <v>46</v>
      </c>
      <c r="D126" s="1">
        <v>44104</v>
      </c>
      <c r="E126" s="14">
        <v>529</v>
      </c>
      <c r="F126" s="14">
        <v>420</v>
      </c>
      <c r="G126" s="10">
        <v>0.79395085066162596</v>
      </c>
      <c r="H126" s="14">
        <v>5</v>
      </c>
      <c r="I126" s="14">
        <v>5</v>
      </c>
      <c r="J126" s="10">
        <v>1</v>
      </c>
      <c r="K126" s="14">
        <v>6</v>
      </c>
      <c r="L126" s="14">
        <v>5</v>
      </c>
      <c r="M126" s="10">
        <v>0.83333333333333304</v>
      </c>
      <c r="N126" s="14">
        <v>0</v>
      </c>
      <c r="O126" s="14">
        <v>51</v>
      </c>
      <c r="P126" s="14">
        <v>50</v>
      </c>
      <c r="Q126" s="14">
        <v>2</v>
      </c>
      <c r="R126" s="23"/>
      <c r="S126" s="23"/>
      <c r="T126" s="23"/>
      <c r="U126" s="23"/>
      <c r="V126" t="s">
        <v>102</v>
      </c>
      <c r="W126" t="s">
        <v>27</v>
      </c>
    </row>
    <row r="127" spans="1:23" x14ac:dyDescent="0.25">
      <c r="A127" s="23">
        <v>141009</v>
      </c>
      <c r="B127" t="s">
        <v>106</v>
      </c>
      <c r="C127" t="s">
        <v>26</v>
      </c>
      <c r="D127" s="1">
        <v>44104</v>
      </c>
      <c r="E127" s="14">
        <v>1099</v>
      </c>
      <c r="F127" s="14">
        <v>1032</v>
      </c>
      <c r="G127" s="10">
        <v>0.93903548680618698</v>
      </c>
      <c r="H127" s="14">
        <v>30</v>
      </c>
      <c r="I127" s="14">
        <v>27</v>
      </c>
      <c r="J127" s="10">
        <v>0.9</v>
      </c>
      <c r="K127" s="14">
        <v>44</v>
      </c>
      <c r="L127" s="14">
        <v>41</v>
      </c>
      <c r="M127" s="10">
        <v>0.93181818181818199</v>
      </c>
      <c r="N127" s="14"/>
      <c r="O127" s="14"/>
      <c r="P127" s="14"/>
      <c r="Q127" s="14">
        <v>6</v>
      </c>
      <c r="R127" s="23"/>
      <c r="S127" s="23"/>
      <c r="T127" s="23"/>
      <c r="U127" s="23"/>
      <c r="V127" t="s">
        <v>27</v>
      </c>
      <c r="W127" t="s">
        <v>27</v>
      </c>
    </row>
    <row r="128" spans="1:23" x14ac:dyDescent="0.25">
      <c r="A128" s="23">
        <v>141970</v>
      </c>
      <c r="B128" t="s">
        <v>108</v>
      </c>
      <c r="C128" t="s">
        <v>26</v>
      </c>
      <c r="D128" s="1">
        <v>44104</v>
      </c>
      <c r="E128" s="14">
        <v>590</v>
      </c>
      <c r="F128" s="14">
        <v>551</v>
      </c>
      <c r="G128" s="10">
        <v>0.93389830508474603</v>
      </c>
      <c r="H128" s="14">
        <v>6</v>
      </c>
      <c r="I128" s="14">
        <v>6</v>
      </c>
      <c r="J128" s="10">
        <v>1</v>
      </c>
      <c r="K128" s="14">
        <v>10</v>
      </c>
      <c r="L128" s="14">
        <v>8</v>
      </c>
      <c r="M128" s="10">
        <v>0.8</v>
      </c>
      <c r="N128" s="14"/>
      <c r="O128" s="14"/>
      <c r="P128" s="14"/>
      <c r="Q128" s="14">
        <v>5</v>
      </c>
      <c r="R128" s="23"/>
      <c r="S128" s="23"/>
      <c r="T128" s="23"/>
      <c r="U128" s="23"/>
      <c r="V128" t="s">
        <v>27</v>
      </c>
      <c r="W128" t="s">
        <v>27</v>
      </c>
    </row>
    <row r="129" spans="1:23" x14ac:dyDescent="0.25">
      <c r="A129" s="23">
        <v>142173</v>
      </c>
      <c r="B129" t="s">
        <v>110</v>
      </c>
      <c r="C129" t="s">
        <v>26</v>
      </c>
      <c r="D129" s="1">
        <v>44104</v>
      </c>
      <c r="E129" s="14">
        <v>540</v>
      </c>
      <c r="F129" s="14">
        <v>527</v>
      </c>
      <c r="G129" s="10">
        <v>0.97592592592592597</v>
      </c>
      <c r="H129" s="14">
        <v>8</v>
      </c>
      <c r="I129" s="14">
        <v>8</v>
      </c>
      <c r="J129" s="10">
        <v>1</v>
      </c>
      <c r="K129" s="14">
        <v>9</v>
      </c>
      <c r="L129" s="14">
        <v>9</v>
      </c>
      <c r="M129" s="10">
        <v>1</v>
      </c>
      <c r="N129" s="14"/>
      <c r="O129" s="14"/>
      <c r="P129" s="14"/>
      <c r="Q129" s="14">
        <v>1</v>
      </c>
      <c r="R129" s="23"/>
      <c r="S129" s="23"/>
      <c r="T129" s="23"/>
      <c r="U129" s="23"/>
      <c r="V129" t="s">
        <v>27</v>
      </c>
      <c r="W129" t="s">
        <v>27</v>
      </c>
    </row>
    <row r="130" spans="1:23" x14ac:dyDescent="0.25">
      <c r="A130" s="23">
        <v>142607</v>
      </c>
      <c r="B130" t="s">
        <v>112</v>
      </c>
      <c r="C130" t="s">
        <v>26</v>
      </c>
      <c r="D130" s="1">
        <v>44104</v>
      </c>
      <c r="E130" s="14">
        <v>159</v>
      </c>
      <c r="F130" s="14">
        <v>68</v>
      </c>
      <c r="G130" s="10">
        <v>0.42767295597484301</v>
      </c>
      <c r="H130" s="14">
        <v>87</v>
      </c>
      <c r="I130" s="14">
        <v>45</v>
      </c>
      <c r="J130" s="10">
        <v>0.51724137931034497</v>
      </c>
      <c r="K130" s="14">
        <v>60</v>
      </c>
      <c r="L130" s="14">
        <v>24</v>
      </c>
      <c r="M130" s="10">
        <v>0.4</v>
      </c>
      <c r="N130" s="14"/>
      <c r="O130" s="14"/>
      <c r="P130" s="14"/>
      <c r="Q130" s="14">
        <v>7</v>
      </c>
      <c r="R130" s="23"/>
      <c r="S130" s="23"/>
      <c r="T130" s="23"/>
      <c r="U130" s="23"/>
      <c r="V130" t="s">
        <v>27</v>
      </c>
      <c r="W130" t="s">
        <v>27</v>
      </c>
    </row>
    <row r="131" spans="1:23" x14ac:dyDescent="0.25">
      <c r="A131" s="23">
        <v>143327</v>
      </c>
      <c r="B131" t="s">
        <v>114</v>
      </c>
      <c r="C131" t="s">
        <v>26</v>
      </c>
      <c r="D131" s="1">
        <v>44104</v>
      </c>
      <c r="E131" s="14">
        <v>816</v>
      </c>
      <c r="F131" s="14">
        <v>732</v>
      </c>
      <c r="G131" s="10">
        <v>0.89705882352941202</v>
      </c>
      <c r="H131" s="14">
        <v>15</v>
      </c>
      <c r="I131" s="14">
        <v>14</v>
      </c>
      <c r="J131" s="10">
        <v>0.93333333333333302</v>
      </c>
      <c r="K131" s="14">
        <v>24</v>
      </c>
      <c r="L131" s="14">
        <v>19</v>
      </c>
      <c r="M131" s="10">
        <v>0.79166666666666696</v>
      </c>
      <c r="N131" s="14"/>
      <c r="O131" s="14"/>
      <c r="P131" s="14"/>
      <c r="Q131" s="14">
        <v>4</v>
      </c>
      <c r="R131" s="23"/>
      <c r="S131" s="23"/>
      <c r="T131" s="23"/>
      <c r="U131" s="23"/>
      <c r="V131" t="s">
        <v>27</v>
      </c>
      <c r="W131" t="s">
        <v>27</v>
      </c>
    </row>
    <row r="132" spans="1:23" x14ac:dyDescent="0.25">
      <c r="A132" s="23">
        <v>143802</v>
      </c>
      <c r="B132" t="s">
        <v>116</v>
      </c>
      <c r="C132" t="s">
        <v>26</v>
      </c>
      <c r="D132" s="1">
        <v>44104</v>
      </c>
      <c r="E132" s="14">
        <v>408</v>
      </c>
      <c r="F132" s="14">
        <v>383</v>
      </c>
      <c r="G132" s="10">
        <v>0.93872549019607798</v>
      </c>
      <c r="H132" s="14">
        <v>8</v>
      </c>
      <c r="I132" s="14">
        <v>8</v>
      </c>
      <c r="J132" s="10">
        <v>1</v>
      </c>
      <c r="K132" s="14">
        <v>8</v>
      </c>
      <c r="L132" s="14">
        <v>8</v>
      </c>
      <c r="M132" s="10">
        <v>1</v>
      </c>
      <c r="N132" s="14"/>
      <c r="O132" s="14"/>
      <c r="P132" s="14"/>
      <c r="Q132" s="14">
        <v>1</v>
      </c>
      <c r="R132" s="23"/>
      <c r="S132" s="23"/>
      <c r="T132" s="23"/>
      <c r="U132" s="23"/>
      <c r="V132" t="s">
        <v>27</v>
      </c>
      <c r="W132" t="s">
        <v>27</v>
      </c>
    </row>
    <row r="133" spans="1:23" x14ac:dyDescent="0.25">
      <c r="A133" s="23">
        <v>143803</v>
      </c>
      <c r="B133" t="s">
        <v>126</v>
      </c>
      <c r="C133" t="s">
        <v>26</v>
      </c>
      <c r="D133" s="1">
        <v>44104</v>
      </c>
      <c r="E133" s="14">
        <v>992</v>
      </c>
      <c r="F133" s="14">
        <v>935</v>
      </c>
      <c r="G133" s="10">
        <v>0.94254032258064502</v>
      </c>
      <c r="H133" s="14">
        <v>30</v>
      </c>
      <c r="I133" s="14">
        <v>29</v>
      </c>
      <c r="J133" s="10">
        <v>0.96666666666666701</v>
      </c>
      <c r="K133" s="14">
        <v>19</v>
      </c>
      <c r="L133" s="14">
        <v>19</v>
      </c>
      <c r="M133" s="10">
        <v>1</v>
      </c>
      <c r="N133" s="14"/>
      <c r="O133" s="14"/>
      <c r="P133" s="14"/>
      <c r="Q133" s="14">
        <v>1</v>
      </c>
      <c r="R133" s="23"/>
      <c r="S133" s="23"/>
      <c r="T133" s="23"/>
      <c r="U133" s="23"/>
      <c r="V133" t="s">
        <v>27</v>
      </c>
      <c r="W133" t="s">
        <v>27</v>
      </c>
    </row>
    <row r="134" spans="1:23" x14ac:dyDescent="0.25">
      <c r="A134" s="23">
        <v>143804</v>
      </c>
      <c r="B134" t="s">
        <v>118</v>
      </c>
      <c r="C134" t="s">
        <v>26</v>
      </c>
      <c r="D134" s="1">
        <v>44104</v>
      </c>
      <c r="E134" s="14">
        <v>533</v>
      </c>
      <c r="F134" s="14">
        <v>13</v>
      </c>
      <c r="G134" s="10">
        <v>2.4390243902439001E-2</v>
      </c>
      <c r="H134" s="14">
        <v>13</v>
      </c>
      <c r="I134" s="14">
        <v>13</v>
      </c>
      <c r="J134" s="10">
        <v>1</v>
      </c>
      <c r="K134" s="14">
        <v>5</v>
      </c>
      <c r="L134" s="14">
        <v>3</v>
      </c>
      <c r="M134" s="10">
        <v>0.6</v>
      </c>
      <c r="N134" s="14"/>
      <c r="O134" s="14"/>
      <c r="P134" s="14"/>
      <c r="Q134" s="14">
        <v>2</v>
      </c>
      <c r="R134" s="23"/>
      <c r="S134" s="23"/>
      <c r="T134" s="23"/>
      <c r="U134" s="23"/>
      <c r="V134" t="s">
        <v>27</v>
      </c>
      <c r="W134" t="s">
        <v>27</v>
      </c>
    </row>
    <row r="135" spans="1:23" x14ac:dyDescent="0.25">
      <c r="A135" s="23">
        <v>144501</v>
      </c>
      <c r="B135" t="s">
        <v>120</v>
      </c>
      <c r="C135" t="s">
        <v>26</v>
      </c>
      <c r="D135" s="1">
        <v>44104</v>
      </c>
      <c r="E135" s="14">
        <v>454</v>
      </c>
      <c r="F135" s="14">
        <v>430</v>
      </c>
      <c r="G135" s="10">
        <v>0.94713656387665202</v>
      </c>
      <c r="H135" s="14">
        <v>11</v>
      </c>
      <c r="I135" s="14">
        <v>10</v>
      </c>
      <c r="J135" s="10">
        <v>0.90909090909090895</v>
      </c>
      <c r="K135" s="14">
        <v>6</v>
      </c>
      <c r="L135" s="14">
        <v>6</v>
      </c>
      <c r="M135" s="10">
        <v>1</v>
      </c>
      <c r="N135" s="14"/>
      <c r="O135" s="14"/>
      <c r="P135" s="14"/>
      <c r="Q135" s="14">
        <v>0</v>
      </c>
      <c r="R135" s="23"/>
      <c r="S135" s="23"/>
      <c r="T135" s="23"/>
      <c r="U135" s="23"/>
      <c r="V135" t="s">
        <v>27</v>
      </c>
      <c r="W135" t="s">
        <v>27</v>
      </c>
    </row>
    <row r="136" spans="1:23" x14ac:dyDescent="0.25">
      <c r="A136" s="23">
        <v>145416</v>
      </c>
      <c r="B136" t="s">
        <v>150</v>
      </c>
      <c r="C136" t="s">
        <v>26</v>
      </c>
      <c r="D136" s="1">
        <v>44104</v>
      </c>
      <c r="E136" s="14">
        <v>47</v>
      </c>
      <c r="F136" s="14">
        <v>45</v>
      </c>
      <c r="G136" s="10">
        <v>0.95744680851063801</v>
      </c>
      <c r="H136" s="14">
        <v>0</v>
      </c>
      <c r="I136" s="14">
        <v>0</v>
      </c>
      <c r="J136" s="10">
        <v>0</v>
      </c>
      <c r="K136" s="14">
        <v>1</v>
      </c>
      <c r="L136" s="14">
        <v>1</v>
      </c>
      <c r="M136" s="10">
        <v>1</v>
      </c>
      <c r="N136" s="14"/>
      <c r="O136" s="14"/>
      <c r="P136" s="14"/>
      <c r="Q136" s="14">
        <v>0</v>
      </c>
      <c r="R136" s="23"/>
      <c r="S136" s="23"/>
      <c r="T136" s="23"/>
      <c r="U136" s="23"/>
      <c r="V136" t="s">
        <v>27</v>
      </c>
      <c r="W136" t="s">
        <v>27</v>
      </c>
    </row>
    <row r="137" spans="1:23" x14ac:dyDescent="0.25">
      <c r="A137" s="23">
        <v>145741</v>
      </c>
      <c r="B137" t="s">
        <v>122</v>
      </c>
      <c r="C137" t="s">
        <v>26</v>
      </c>
      <c r="D137" s="1">
        <v>44104</v>
      </c>
      <c r="E137" s="14">
        <v>320</v>
      </c>
      <c r="F137" s="14">
        <v>252</v>
      </c>
      <c r="G137" s="10">
        <v>0.78749999999999998</v>
      </c>
      <c r="H137" s="14">
        <v>320</v>
      </c>
      <c r="I137" s="14">
        <v>252</v>
      </c>
      <c r="J137" s="10">
        <v>0.78749999999999998</v>
      </c>
      <c r="K137" s="14">
        <v>75</v>
      </c>
      <c r="L137" s="14">
        <v>57</v>
      </c>
      <c r="M137" s="10">
        <v>0.76</v>
      </c>
      <c r="N137" s="14"/>
      <c r="O137" s="14"/>
      <c r="P137" s="14"/>
      <c r="Q137" s="14">
        <v>5</v>
      </c>
      <c r="R137" s="23"/>
      <c r="S137" s="23"/>
      <c r="T137" s="23"/>
      <c r="U137" s="23"/>
      <c r="V137" t="s">
        <v>27</v>
      </c>
      <c r="W137" t="s">
        <v>27</v>
      </c>
    </row>
    <row r="138" spans="1:23" s="25" customFormat="1" x14ac:dyDescent="0.25">
      <c r="D138" s="26"/>
      <c r="E138" s="27">
        <f>SUM(E96:E137)</f>
        <v>26364</v>
      </c>
      <c r="F138" s="27">
        <f>SUM(F96:F137)</f>
        <v>23133</v>
      </c>
      <c r="G138" s="28">
        <f>F138/E138</f>
        <v>0.87744651797906237</v>
      </c>
      <c r="H138" s="27">
        <f>SUM(H96:H137)</f>
        <v>974</v>
      </c>
      <c r="I138" s="27">
        <f>SUM(I96:I137)</f>
        <v>793</v>
      </c>
      <c r="J138" s="28">
        <f>I138/H138</f>
        <v>0.81416837782340867</v>
      </c>
      <c r="K138" s="27">
        <f>SUM(K96:K137)</f>
        <v>629</v>
      </c>
      <c r="L138" s="27">
        <f>SUM(L96:L137)</f>
        <v>516</v>
      </c>
      <c r="M138" s="28">
        <f>L138/K138</f>
        <v>0.82034976152623207</v>
      </c>
      <c r="N138" s="27">
        <f t="shared" ref="N138:U138" si="2">SUM(N96:N137)</f>
        <v>0</v>
      </c>
      <c r="O138" s="27">
        <f t="shared" si="2"/>
        <v>51</v>
      </c>
      <c r="P138" s="27">
        <f t="shared" si="2"/>
        <v>50</v>
      </c>
      <c r="Q138" s="27">
        <f t="shared" si="2"/>
        <v>80</v>
      </c>
      <c r="R138" s="27">
        <f t="shared" si="2"/>
        <v>0</v>
      </c>
      <c r="S138" s="27">
        <f t="shared" si="2"/>
        <v>0</v>
      </c>
      <c r="T138" s="27">
        <f t="shared" si="2"/>
        <v>0</v>
      </c>
      <c r="U138" s="27">
        <f t="shared" si="2"/>
        <v>0</v>
      </c>
    </row>
    <row r="139" spans="1:23" x14ac:dyDescent="0.25">
      <c r="A139" s="23">
        <v>109760</v>
      </c>
      <c r="B139" t="s">
        <v>25</v>
      </c>
      <c r="C139" t="s">
        <v>46</v>
      </c>
      <c r="D139" s="1">
        <v>44103</v>
      </c>
      <c r="E139" s="14">
        <v>82</v>
      </c>
      <c r="F139" s="14">
        <v>59</v>
      </c>
      <c r="G139" s="10">
        <v>0.71951219512195097</v>
      </c>
      <c r="H139" s="14">
        <v>1</v>
      </c>
      <c r="I139" s="14">
        <v>1</v>
      </c>
      <c r="J139" s="10">
        <v>1</v>
      </c>
      <c r="K139" s="14">
        <v>2</v>
      </c>
      <c r="L139" s="14">
        <v>1</v>
      </c>
      <c r="M139" s="10">
        <v>0.5</v>
      </c>
      <c r="Q139" s="14">
        <v>0</v>
      </c>
      <c r="R139" s="23">
        <v>0</v>
      </c>
      <c r="S139" s="23">
        <v>0</v>
      </c>
      <c r="T139" s="23">
        <v>0</v>
      </c>
      <c r="U139" s="23">
        <v>0</v>
      </c>
      <c r="V139" t="s">
        <v>152</v>
      </c>
      <c r="W139" t="s">
        <v>27</v>
      </c>
    </row>
    <row r="140" spans="1:23" x14ac:dyDescent="0.25">
      <c r="A140" s="23">
        <v>109761</v>
      </c>
      <c r="B140" t="s">
        <v>29</v>
      </c>
      <c r="C140" t="s">
        <v>26</v>
      </c>
      <c r="D140" s="1">
        <v>44103</v>
      </c>
      <c r="E140" s="14">
        <v>91</v>
      </c>
      <c r="F140" s="14">
        <v>79</v>
      </c>
      <c r="G140" s="10">
        <v>0.86813186813186805</v>
      </c>
      <c r="H140" s="14">
        <v>0</v>
      </c>
      <c r="I140" s="14">
        <v>0</v>
      </c>
      <c r="J140" s="10">
        <v>0</v>
      </c>
      <c r="K140" s="14">
        <v>0</v>
      </c>
      <c r="L140" s="14">
        <v>0</v>
      </c>
      <c r="M140" s="10">
        <v>0</v>
      </c>
      <c r="Q140" s="14">
        <v>0</v>
      </c>
      <c r="R140" s="23"/>
      <c r="S140" s="23"/>
      <c r="T140" s="23"/>
      <c r="U140" s="23"/>
      <c r="V140" t="s">
        <v>27</v>
      </c>
      <c r="W140" t="s">
        <v>27</v>
      </c>
    </row>
    <row r="141" spans="1:23" x14ac:dyDescent="0.25">
      <c r="A141" s="23">
        <v>109762</v>
      </c>
      <c r="B141" t="s">
        <v>31</v>
      </c>
      <c r="C141" t="s">
        <v>26</v>
      </c>
      <c r="D141" s="1">
        <v>44103</v>
      </c>
      <c r="E141" s="14">
        <v>117</v>
      </c>
      <c r="F141" s="14">
        <v>109</v>
      </c>
      <c r="G141" s="10">
        <v>0.93162393162393198</v>
      </c>
      <c r="H141" s="14">
        <v>0</v>
      </c>
      <c r="I141" s="14">
        <v>0</v>
      </c>
      <c r="J141" s="10">
        <v>0</v>
      </c>
      <c r="K141" s="14">
        <v>4</v>
      </c>
      <c r="L141" s="14">
        <v>3</v>
      </c>
      <c r="M141" s="10">
        <v>0.75</v>
      </c>
      <c r="Q141" s="14">
        <v>0</v>
      </c>
      <c r="R141" s="23"/>
      <c r="S141" s="23"/>
      <c r="T141" s="23"/>
      <c r="U141" s="23"/>
      <c r="V141" t="s">
        <v>27</v>
      </c>
      <c r="W141" t="s">
        <v>27</v>
      </c>
    </row>
    <row r="142" spans="1:23" x14ac:dyDescent="0.25">
      <c r="A142" s="23">
        <v>109763</v>
      </c>
      <c r="B142" t="s">
        <v>33</v>
      </c>
      <c r="C142" t="s">
        <v>26</v>
      </c>
      <c r="D142" s="1">
        <v>44103</v>
      </c>
      <c r="E142" s="14">
        <v>95</v>
      </c>
      <c r="F142" s="14">
        <v>68</v>
      </c>
      <c r="G142" s="10">
        <v>0.71578947368421098</v>
      </c>
      <c r="H142" s="14">
        <v>0</v>
      </c>
      <c r="I142" s="14">
        <v>0</v>
      </c>
      <c r="J142" s="10">
        <v>0</v>
      </c>
      <c r="K142" s="14">
        <v>3</v>
      </c>
      <c r="L142" s="14">
        <v>2</v>
      </c>
      <c r="M142" s="10">
        <v>0.66666666666666696</v>
      </c>
      <c r="Q142" s="14">
        <v>1</v>
      </c>
      <c r="R142" s="23"/>
      <c r="S142" s="23"/>
      <c r="T142" s="23"/>
      <c r="U142" s="23"/>
      <c r="V142" t="s">
        <v>27</v>
      </c>
      <c r="W142" t="s">
        <v>27</v>
      </c>
    </row>
    <row r="143" spans="1:23" x14ac:dyDescent="0.25">
      <c r="A143" s="23">
        <v>109943</v>
      </c>
      <c r="B143" t="s">
        <v>37</v>
      </c>
      <c r="C143" t="s">
        <v>26</v>
      </c>
      <c r="D143" s="1">
        <v>44103</v>
      </c>
      <c r="E143" s="14">
        <v>667</v>
      </c>
      <c r="F143" s="14">
        <v>616</v>
      </c>
      <c r="G143" s="10">
        <v>0.923538230884558</v>
      </c>
      <c r="H143" s="14">
        <v>4</v>
      </c>
      <c r="I143" s="14">
        <v>4</v>
      </c>
      <c r="J143" s="10">
        <v>1</v>
      </c>
      <c r="K143" s="14">
        <v>27</v>
      </c>
      <c r="L143" s="14">
        <v>23</v>
      </c>
      <c r="M143" s="10">
        <v>0.85185185185185197</v>
      </c>
      <c r="Q143" s="14">
        <v>1</v>
      </c>
      <c r="R143" s="23"/>
      <c r="S143" s="23"/>
      <c r="T143" s="23"/>
      <c r="U143" s="23"/>
      <c r="V143" t="s">
        <v>27</v>
      </c>
      <c r="W143" t="s">
        <v>27</v>
      </c>
    </row>
    <row r="144" spans="1:23" x14ac:dyDescent="0.25">
      <c r="A144" s="23">
        <v>109995</v>
      </c>
      <c r="B144" t="s">
        <v>39</v>
      </c>
      <c r="C144" t="s">
        <v>26</v>
      </c>
      <c r="D144" s="1">
        <v>44103</v>
      </c>
      <c r="E144" s="14">
        <v>656</v>
      </c>
      <c r="F144" s="14">
        <v>617</v>
      </c>
      <c r="G144" s="10">
        <v>0.94054878048780499</v>
      </c>
      <c r="H144" s="14">
        <v>10</v>
      </c>
      <c r="I144" s="14">
        <v>10</v>
      </c>
      <c r="J144" s="10">
        <v>1</v>
      </c>
      <c r="K144" s="14">
        <v>13</v>
      </c>
      <c r="L144" s="14">
        <v>13</v>
      </c>
      <c r="M144" s="10">
        <v>1</v>
      </c>
      <c r="Q144" s="14">
        <v>0</v>
      </c>
      <c r="R144" s="23"/>
      <c r="S144" s="23"/>
      <c r="T144" s="23"/>
      <c r="U144" s="23"/>
      <c r="V144" t="s">
        <v>27</v>
      </c>
      <c r="W144" t="s">
        <v>27</v>
      </c>
    </row>
    <row r="145" spans="1:23" x14ac:dyDescent="0.25">
      <c r="A145" s="23">
        <v>110090</v>
      </c>
      <c r="B145" t="s">
        <v>49</v>
      </c>
      <c r="C145" t="s">
        <v>26</v>
      </c>
      <c r="D145" s="1">
        <v>44103</v>
      </c>
      <c r="E145" s="14">
        <v>451</v>
      </c>
      <c r="F145" s="14">
        <v>444</v>
      </c>
      <c r="G145" s="10">
        <v>0.98447893569844802</v>
      </c>
      <c r="H145" s="14">
        <v>6</v>
      </c>
      <c r="I145" s="14">
        <v>6</v>
      </c>
      <c r="J145" s="10">
        <v>1</v>
      </c>
      <c r="K145" s="14">
        <v>3</v>
      </c>
      <c r="L145" s="14">
        <v>3</v>
      </c>
      <c r="M145" s="10">
        <v>1</v>
      </c>
      <c r="Q145" s="14">
        <v>1</v>
      </c>
      <c r="R145" s="23"/>
      <c r="S145" s="23"/>
      <c r="T145" s="23"/>
      <c r="U145" s="23"/>
      <c r="V145" t="s">
        <v>27</v>
      </c>
      <c r="W145" t="s">
        <v>27</v>
      </c>
    </row>
    <row r="146" spans="1:23" x14ac:dyDescent="0.25">
      <c r="A146" s="23">
        <v>110095</v>
      </c>
      <c r="B146" t="s">
        <v>51</v>
      </c>
      <c r="C146" t="s">
        <v>26</v>
      </c>
      <c r="D146" s="1">
        <v>44103</v>
      </c>
      <c r="E146" s="14">
        <v>187</v>
      </c>
      <c r="F146" s="14">
        <v>175</v>
      </c>
      <c r="G146" s="10">
        <v>0.935828877005348</v>
      </c>
      <c r="H146" s="14">
        <v>175</v>
      </c>
      <c r="I146" s="14">
        <v>2</v>
      </c>
      <c r="J146" s="10">
        <v>1.1428571428571401E-2</v>
      </c>
      <c r="K146" s="14">
        <v>6</v>
      </c>
      <c r="L146" s="14">
        <v>6</v>
      </c>
      <c r="M146" s="10">
        <v>1</v>
      </c>
      <c r="Q146" s="14">
        <v>0</v>
      </c>
      <c r="R146" s="23"/>
      <c r="S146" s="23"/>
      <c r="T146" s="23"/>
      <c r="U146" s="23"/>
      <c r="V146" t="s">
        <v>27</v>
      </c>
      <c r="W146" t="s">
        <v>27</v>
      </c>
    </row>
    <row r="147" spans="1:23" x14ac:dyDescent="0.25">
      <c r="A147" s="23">
        <v>130372</v>
      </c>
      <c r="B147" t="s">
        <v>53</v>
      </c>
      <c r="C147" t="s">
        <v>26</v>
      </c>
      <c r="D147" s="1">
        <v>44103</v>
      </c>
      <c r="E147" s="14">
        <v>681</v>
      </c>
      <c r="F147" s="14">
        <v>629</v>
      </c>
      <c r="G147" s="10">
        <v>0.92364170337738605</v>
      </c>
      <c r="H147" s="14">
        <v>15</v>
      </c>
      <c r="I147" s="14">
        <v>15</v>
      </c>
      <c r="J147" s="10">
        <v>1</v>
      </c>
      <c r="K147" s="14">
        <v>26</v>
      </c>
      <c r="L147" s="14">
        <v>25</v>
      </c>
      <c r="M147" s="10">
        <v>0.96153846153846201</v>
      </c>
      <c r="Q147" s="14">
        <v>2</v>
      </c>
      <c r="R147" s="23"/>
      <c r="S147" s="23"/>
      <c r="T147" s="23"/>
      <c r="U147" s="23"/>
      <c r="V147" t="s">
        <v>27</v>
      </c>
      <c r="W147" t="s">
        <v>27</v>
      </c>
    </row>
    <row r="148" spans="1:23" x14ac:dyDescent="0.25">
      <c r="A148" s="23">
        <v>130604</v>
      </c>
      <c r="B148" t="s">
        <v>55</v>
      </c>
      <c r="C148" t="s">
        <v>26</v>
      </c>
      <c r="D148" s="1">
        <v>44103</v>
      </c>
      <c r="E148" s="14">
        <v>2502</v>
      </c>
      <c r="F148" s="14">
        <v>1715</v>
      </c>
      <c r="G148" s="10">
        <v>0.68545163868904901</v>
      </c>
      <c r="H148" s="14">
        <v>65</v>
      </c>
      <c r="I148" s="14">
        <v>51</v>
      </c>
      <c r="J148" s="10">
        <v>0.78461538461538505</v>
      </c>
      <c r="K148" s="14">
        <v>18</v>
      </c>
      <c r="L148" s="14">
        <v>10</v>
      </c>
      <c r="M148" s="10">
        <v>0.55555555555555602</v>
      </c>
      <c r="Q148" s="14">
        <v>10</v>
      </c>
      <c r="R148" s="23"/>
      <c r="S148" s="23"/>
      <c r="T148" s="23"/>
      <c r="U148" s="23"/>
      <c r="V148" t="s">
        <v>27</v>
      </c>
      <c r="W148" t="s">
        <v>27</v>
      </c>
    </row>
    <row r="149" spans="1:23" x14ac:dyDescent="0.25">
      <c r="A149" s="23">
        <v>132089</v>
      </c>
      <c r="B149" t="s">
        <v>57</v>
      </c>
      <c r="C149" t="s">
        <v>26</v>
      </c>
      <c r="D149" s="1">
        <v>44103</v>
      </c>
      <c r="E149" s="14">
        <v>1670</v>
      </c>
      <c r="F149" s="14">
        <v>1477</v>
      </c>
      <c r="G149" s="10">
        <v>0.88443113772455095</v>
      </c>
      <c r="H149" s="14">
        <v>31</v>
      </c>
      <c r="I149" s="14">
        <v>29</v>
      </c>
      <c r="J149" s="10">
        <v>0.93548387096774199</v>
      </c>
      <c r="K149" s="14">
        <v>26</v>
      </c>
      <c r="L149" s="14">
        <v>24</v>
      </c>
      <c r="M149" s="10">
        <v>0.92307692307692302</v>
      </c>
      <c r="Q149" s="14">
        <v>3</v>
      </c>
      <c r="R149" s="23"/>
      <c r="S149" s="23"/>
      <c r="T149" s="23"/>
      <c r="U149" s="23"/>
      <c r="V149" t="s">
        <v>27</v>
      </c>
      <c r="W149" t="s">
        <v>27</v>
      </c>
    </row>
    <row r="150" spans="1:23" x14ac:dyDescent="0.25">
      <c r="A150" s="23">
        <v>134085</v>
      </c>
      <c r="B150" t="s">
        <v>59</v>
      </c>
      <c r="C150" t="s">
        <v>26</v>
      </c>
      <c r="D150" s="1">
        <v>44103</v>
      </c>
      <c r="E150" s="14">
        <v>110</v>
      </c>
      <c r="F150" s="14">
        <v>98</v>
      </c>
      <c r="G150" s="10">
        <v>0.89090909090909098</v>
      </c>
      <c r="H150" s="14">
        <v>0</v>
      </c>
      <c r="I150" s="14">
        <v>0</v>
      </c>
      <c r="J150" s="10">
        <v>0</v>
      </c>
      <c r="K150" s="14">
        <v>0</v>
      </c>
      <c r="L150" s="14">
        <v>0</v>
      </c>
      <c r="M150" s="10">
        <v>0</v>
      </c>
      <c r="Q150" s="14">
        <v>0</v>
      </c>
      <c r="R150" s="23"/>
      <c r="S150" s="23"/>
      <c r="T150" s="23"/>
      <c r="U150" s="23"/>
      <c r="V150" t="s">
        <v>27</v>
      </c>
      <c r="W150" t="s">
        <v>27</v>
      </c>
    </row>
    <row r="151" spans="1:23" x14ac:dyDescent="0.25">
      <c r="A151" s="23">
        <v>134778</v>
      </c>
      <c r="B151" t="s">
        <v>61</v>
      </c>
      <c r="C151" t="s">
        <v>26</v>
      </c>
      <c r="D151" s="1">
        <v>44103</v>
      </c>
      <c r="E151" s="14">
        <v>489</v>
      </c>
      <c r="F151" s="14">
        <v>449</v>
      </c>
      <c r="G151" s="10">
        <v>0.91820040899795496</v>
      </c>
      <c r="H151" s="14">
        <v>3</v>
      </c>
      <c r="I151" s="14">
        <v>3</v>
      </c>
      <c r="J151" s="10">
        <v>1</v>
      </c>
      <c r="K151" s="14">
        <v>1</v>
      </c>
      <c r="L151" s="14">
        <v>1</v>
      </c>
      <c r="M151" s="10">
        <v>1</v>
      </c>
      <c r="Q151" s="14">
        <v>1</v>
      </c>
      <c r="R151" s="23"/>
      <c r="S151" s="23"/>
      <c r="T151" s="23"/>
      <c r="U151" s="23"/>
      <c r="V151" t="s">
        <v>27</v>
      </c>
      <c r="W151" t="s">
        <v>27</v>
      </c>
    </row>
    <row r="152" spans="1:23" x14ac:dyDescent="0.25">
      <c r="A152" s="23">
        <v>135099</v>
      </c>
      <c r="B152" t="s">
        <v>63</v>
      </c>
      <c r="C152" t="s">
        <v>26</v>
      </c>
      <c r="D152" s="1">
        <v>44103</v>
      </c>
      <c r="E152" s="14">
        <v>622</v>
      </c>
      <c r="F152" s="14">
        <v>599</v>
      </c>
      <c r="G152" s="10">
        <v>0.96302250803858502</v>
      </c>
      <c r="H152" s="14">
        <v>12</v>
      </c>
      <c r="I152" s="14">
        <v>12</v>
      </c>
      <c r="J152" s="10">
        <v>1</v>
      </c>
      <c r="K152" s="14">
        <v>9</v>
      </c>
      <c r="L152" s="14">
        <v>9</v>
      </c>
      <c r="M152" s="10">
        <v>1</v>
      </c>
      <c r="Q152" s="14">
        <v>0</v>
      </c>
      <c r="R152" s="23"/>
      <c r="S152" s="23"/>
      <c r="T152" s="23"/>
      <c r="U152" s="23"/>
      <c r="V152" t="s">
        <v>27</v>
      </c>
      <c r="W152" t="s">
        <v>27</v>
      </c>
    </row>
    <row r="153" spans="1:23" x14ac:dyDescent="0.25">
      <c r="A153" s="23">
        <v>135631</v>
      </c>
      <c r="B153" t="s">
        <v>65</v>
      </c>
      <c r="C153" t="s">
        <v>26</v>
      </c>
      <c r="D153" s="1">
        <v>44103</v>
      </c>
      <c r="E153" s="14">
        <v>1138</v>
      </c>
      <c r="F153" s="14">
        <v>1029</v>
      </c>
      <c r="G153" s="10">
        <v>0.90421792618629204</v>
      </c>
      <c r="H153" s="14">
        <v>22</v>
      </c>
      <c r="I153" s="14">
        <v>22</v>
      </c>
      <c r="J153" s="10">
        <v>1</v>
      </c>
      <c r="K153" s="14">
        <v>16</v>
      </c>
      <c r="L153" s="14">
        <v>16</v>
      </c>
      <c r="M153" s="10">
        <v>1</v>
      </c>
      <c r="Q153" s="14">
        <v>5</v>
      </c>
      <c r="R153" s="23"/>
      <c r="S153" s="23"/>
      <c r="T153" s="23"/>
      <c r="U153" s="23"/>
      <c r="V153" t="s">
        <v>27</v>
      </c>
      <c r="W153" t="s">
        <v>27</v>
      </c>
    </row>
    <row r="154" spans="1:23" x14ac:dyDescent="0.25">
      <c r="A154" s="23">
        <v>136420</v>
      </c>
      <c r="B154" t="s">
        <v>67</v>
      </c>
      <c r="C154" t="s">
        <v>26</v>
      </c>
      <c r="D154" s="1">
        <v>44103</v>
      </c>
      <c r="E154" s="14">
        <v>1075</v>
      </c>
      <c r="F154" s="14">
        <v>1001</v>
      </c>
      <c r="G154" s="10">
        <v>0.93116279069767405</v>
      </c>
      <c r="H154" s="14">
        <v>2</v>
      </c>
      <c r="I154" s="14">
        <v>2</v>
      </c>
      <c r="J154" s="10">
        <v>1</v>
      </c>
      <c r="K154" s="14">
        <v>6</v>
      </c>
      <c r="L154" s="14">
        <v>6</v>
      </c>
      <c r="M154" s="10">
        <v>1</v>
      </c>
      <c r="Q154" s="14">
        <v>3</v>
      </c>
      <c r="R154" s="23"/>
      <c r="S154" s="23"/>
      <c r="T154" s="23"/>
      <c r="U154" s="23"/>
      <c r="V154" t="s">
        <v>27</v>
      </c>
      <c r="W154" t="s">
        <v>27</v>
      </c>
    </row>
    <row r="155" spans="1:23" x14ac:dyDescent="0.25">
      <c r="A155" s="23">
        <v>136951</v>
      </c>
      <c r="B155" t="s">
        <v>71</v>
      </c>
      <c r="C155" t="s">
        <v>26</v>
      </c>
      <c r="D155" s="1">
        <v>44103</v>
      </c>
      <c r="E155" s="14">
        <v>753</v>
      </c>
      <c r="F155" s="14">
        <v>732</v>
      </c>
      <c r="G155" s="10">
        <v>0.97211155378486103</v>
      </c>
      <c r="H155" s="14">
        <v>2</v>
      </c>
      <c r="I155" s="14">
        <v>2</v>
      </c>
      <c r="J155" s="10">
        <v>1</v>
      </c>
      <c r="K155" s="14">
        <v>10</v>
      </c>
      <c r="L155" s="14">
        <v>8</v>
      </c>
      <c r="M155" s="10">
        <v>0.8</v>
      </c>
      <c r="Q155" s="14">
        <v>0</v>
      </c>
      <c r="R155" s="23"/>
      <c r="S155" s="23"/>
      <c r="T155" s="23"/>
      <c r="U155" s="23"/>
      <c r="V155" t="s">
        <v>27</v>
      </c>
      <c r="W155" t="s">
        <v>27</v>
      </c>
    </row>
    <row r="156" spans="1:23" x14ac:dyDescent="0.25">
      <c r="A156" s="23">
        <v>137010</v>
      </c>
      <c r="B156" t="s">
        <v>73</v>
      </c>
      <c r="C156" t="s">
        <v>26</v>
      </c>
      <c r="D156" s="1">
        <v>44103</v>
      </c>
      <c r="E156" s="14">
        <v>929</v>
      </c>
      <c r="F156" s="14">
        <v>876</v>
      </c>
      <c r="G156" s="10">
        <v>0.94294940796555404</v>
      </c>
      <c r="H156" s="14">
        <v>14</v>
      </c>
      <c r="I156" s="14">
        <v>14</v>
      </c>
      <c r="J156" s="10">
        <v>1</v>
      </c>
      <c r="K156" s="14">
        <v>23</v>
      </c>
      <c r="L156" s="14">
        <v>21</v>
      </c>
      <c r="M156" s="10">
        <v>0.91304347826086996</v>
      </c>
      <c r="Q156" s="14">
        <v>2</v>
      </c>
      <c r="R156" s="23"/>
      <c r="S156" s="23"/>
      <c r="T156" s="23"/>
      <c r="U156" s="23"/>
      <c r="V156" t="s">
        <v>27</v>
      </c>
      <c r="W156" t="s">
        <v>27</v>
      </c>
    </row>
    <row r="157" spans="1:23" x14ac:dyDescent="0.25">
      <c r="A157" s="23">
        <v>137259</v>
      </c>
      <c r="B157" t="s">
        <v>75</v>
      </c>
      <c r="C157" t="s">
        <v>26</v>
      </c>
      <c r="D157" s="1">
        <v>44103</v>
      </c>
      <c r="E157" s="14">
        <v>906</v>
      </c>
      <c r="F157" s="14">
        <v>835</v>
      </c>
      <c r="G157" s="10">
        <v>0.92163355408388503</v>
      </c>
      <c r="H157" s="14">
        <v>6</v>
      </c>
      <c r="I157" s="14">
        <v>4</v>
      </c>
      <c r="J157" s="10">
        <v>0.66666666666666696</v>
      </c>
      <c r="K157" s="14">
        <v>21</v>
      </c>
      <c r="L157" s="14">
        <v>16</v>
      </c>
      <c r="M157" s="10">
        <v>0.76190476190476197</v>
      </c>
      <c r="Q157" s="14">
        <v>1</v>
      </c>
      <c r="R157" s="23"/>
      <c r="S157" s="23"/>
      <c r="T157" s="23"/>
      <c r="U157" s="23"/>
      <c r="V157" t="s">
        <v>27</v>
      </c>
      <c r="W157" t="s">
        <v>27</v>
      </c>
    </row>
    <row r="158" spans="1:23" x14ac:dyDescent="0.25">
      <c r="A158" s="23">
        <v>137287</v>
      </c>
      <c r="B158" t="s">
        <v>77</v>
      </c>
      <c r="C158" t="s">
        <v>26</v>
      </c>
      <c r="D158" s="1">
        <v>44103</v>
      </c>
      <c r="E158" s="14">
        <v>1104</v>
      </c>
      <c r="F158" s="14">
        <v>1027</v>
      </c>
      <c r="G158" s="10">
        <v>0.93025362318840599</v>
      </c>
      <c r="H158" s="14">
        <v>33</v>
      </c>
      <c r="I158" s="14">
        <v>31</v>
      </c>
      <c r="J158" s="10">
        <v>0.939393939393939</v>
      </c>
      <c r="K158" s="14">
        <v>18</v>
      </c>
      <c r="L158" s="14">
        <v>30</v>
      </c>
      <c r="M158" s="10">
        <v>1.6666666666666701</v>
      </c>
      <c r="Q158" s="14">
        <v>1</v>
      </c>
      <c r="R158" s="23"/>
      <c r="S158" s="23"/>
      <c r="T158" s="23"/>
      <c r="U158" s="23"/>
      <c r="V158" t="s">
        <v>27</v>
      </c>
      <c r="W158" t="s">
        <v>27</v>
      </c>
    </row>
    <row r="159" spans="1:23" x14ac:dyDescent="0.25">
      <c r="A159" s="23">
        <v>137726</v>
      </c>
      <c r="B159" t="s">
        <v>79</v>
      </c>
      <c r="C159" t="s">
        <v>26</v>
      </c>
      <c r="D159" s="1">
        <v>44103</v>
      </c>
      <c r="E159" s="14">
        <v>1077</v>
      </c>
      <c r="F159" s="14">
        <v>875</v>
      </c>
      <c r="G159" s="10">
        <v>0.81244196843082594</v>
      </c>
      <c r="H159" s="14">
        <v>2</v>
      </c>
      <c r="I159" s="14">
        <v>2</v>
      </c>
      <c r="J159" s="10">
        <v>1</v>
      </c>
      <c r="K159" s="14">
        <v>0</v>
      </c>
      <c r="L159" s="14">
        <v>0</v>
      </c>
      <c r="M159" s="10">
        <v>0</v>
      </c>
      <c r="Q159" s="14">
        <v>2</v>
      </c>
      <c r="R159" s="23"/>
      <c r="S159" s="23"/>
      <c r="T159" s="23"/>
      <c r="U159" s="23"/>
      <c r="V159" t="s">
        <v>27</v>
      </c>
      <c r="W159" t="s">
        <v>27</v>
      </c>
    </row>
    <row r="160" spans="1:23" x14ac:dyDescent="0.25">
      <c r="A160" s="23">
        <v>138012</v>
      </c>
      <c r="B160" t="s">
        <v>81</v>
      </c>
      <c r="C160" t="s">
        <v>26</v>
      </c>
      <c r="D160" s="1">
        <v>44103</v>
      </c>
      <c r="E160" s="14">
        <v>1231</v>
      </c>
      <c r="F160" s="14">
        <v>1093</v>
      </c>
      <c r="G160" s="10">
        <v>0.887896019496344</v>
      </c>
      <c r="H160" s="14">
        <v>40</v>
      </c>
      <c r="I160" s="14">
        <v>37</v>
      </c>
      <c r="J160" s="10">
        <v>0.92500000000000004</v>
      </c>
      <c r="K160" s="14">
        <v>25</v>
      </c>
      <c r="L160" s="14">
        <v>19</v>
      </c>
      <c r="M160" s="10">
        <v>0.76</v>
      </c>
      <c r="Q160" s="14">
        <v>4</v>
      </c>
      <c r="R160" s="23"/>
      <c r="S160" s="23"/>
      <c r="T160" s="23"/>
      <c r="U160" s="23"/>
      <c r="V160" t="s">
        <v>27</v>
      </c>
      <c r="W160" t="s">
        <v>27</v>
      </c>
    </row>
    <row r="161" spans="1:23" x14ac:dyDescent="0.25">
      <c r="A161" s="23">
        <v>138013</v>
      </c>
      <c r="B161" t="s">
        <v>83</v>
      </c>
      <c r="C161" t="s">
        <v>26</v>
      </c>
      <c r="D161" s="1">
        <v>44103</v>
      </c>
      <c r="E161" s="14">
        <v>1043</v>
      </c>
      <c r="F161" s="14">
        <v>971</v>
      </c>
      <c r="G161" s="10">
        <v>0.93096836049856202</v>
      </c>
      <c r="H161" s="14">
        <v>16</v>
      </c>
      <c r="I161" s="14">
        <v>14</v>
      </c>
      <c r="J161" s="10">
        <v>0.875</v>
      </c>
      <c r="K161" s="14">
        <v>6</v>
      </c>
      <c r="L161" s="14">
        <v>5</v>
      </c>
      <c r="M161" s="10">
        <v>0.83333333333333304</v>
      </c>
      <c r="Q161" s="14">
        <v>1</v>
      </c>
      <c r="R161" s="23"/>
      <c r="S161" s="23"/>
      <c r="T161" s="23"/>
      <c r="U161" s="23"/>
      <c r="V161" t="s">
        <v>27</v>
      </c>
      <c r="W161" t="s">
        <v>27</v>
      </c>
    </row>
    <row r="162" spans="1:23" x14ac:dyDescent="0.25">
      <c r="A162" s="23">
        <v>138166</v>
      </c>
      <c r="B162" t="s">
        <v>85</v>
      </c>
      <c r="C162" t="s">
        <v>26</v>
      </c>
      <c r="D162" s="1">
        <v>44103</v>
      </c>
      <c r="E162" s="14">
        <v>751</v>
      </c>
      <c r="F162" s="14">
        <v>699</v>
      </c>
      <c r="G162" s="10">
        <v>0.93075898801597901</v>
      </c>
      <c r="H162" s="14">
        <v>73</v>
      </c>
      <c r="I162" s="14">
        <v>63</v>
      </c>
      <c r="J162" s="10">
        <v>0.86301369863013699</v>
      </c>
      <c r="K162" s="14">
        <v>41</v>
      </c>
      <c r="L162" s="14">
        <v>39</v>
      </c>
      <c r="M162" s="10">
        <v>0.95121951219512202</v>
      </c>
      <c r="Q162" s="14">
        <v>2</v>
      </c>
      <c r="R162" s="23"/>
      <c r="S162" s="23"/>
      <c r="T162" s="23"/>
      <c r="U162" s="23"/>
      <c r="V162" t="s">
        <v>27</v>
      </c>
      <c r="W162" t="s">
        <v>27</v>
      </c>
    </row>
    <row r="163" spans="1:23" x14ac:dyDescent="0.25">
      <c r="A163" s="23">
        <v>138192</v>
      </c>
      <c r="B163" t="s">
        <v>87</v>
      </c>
      <c r="C163" t="s">
        <v>26</v>
      </c>
      <c r="D163" s="1">
        <v>44103</v>
      </c>
      <c r="E163" s="14">
        <v>677</v>
      </c>
      <c r="F163" s="14">
        <v>606</v>
      </c>
      <c r="G163" s="10">
        <v>0.89512555391432802</v>
      </c>
      <c r="H163" s="14">
        <v>17</v>
      </c>
      <c r="I163" s="14">
        <v>16</v>
      </c>
      <c r="J163" s="10">
        <v>0.94117647058823495</v>
      </c>
      <c r="K163" s="14">
        <v>6</v>
      </c>
      <c r="L163" s="14">
        <v>6</v>
      </c>
      <c r="M163" s="10">
        <v>1</v>
      </c>
      <c r="Q163" s="14">
        <v>0</v>
      </c>
      <c r="R163" s="23"/>
      <c r="S163" s="23"/>
      <c r="T163" s="23"/>
      <c r="U163" s="23"/>
      <c r="V163" t="s">
        <v>27</v>
      </c>
      <c r="W163" t="s">
        <v>27</v>
      </c>
    </row>
    <row r="164" spans="1:23" x14ac:dyDescent="0.25">
      <c r="A164" s="23">
        <v>138659</v>
      </c>
      <c r="B164" t="s">
        <v>89</v>
      </c>
      <c r="C164" t="s">
        <v>26</v>
      </c>
      <c r="D164" s="1">
        <v>44103</v>
      </c>
      <c r="E164" s="14">
        <v>476</v>
      </c>
      <c r="F164" s="14">
        <v>467</v>
      </c>
      <c r="G164" s="10">
        <v>0.98109243697478998</v>
      </c>
      <c r="H164" s="14">
        <v>35</v>
      </c>
      <c r="I164" s="14">
        <v>34</v>
      </c>
      <c r="J164" s="10">
        <v>0.97142857142857097</v>
      </c>
      <c r="K164" s="14">
        <v>4</v>
      </c>
      <c r="L164" s="14">
        <v>4</v>
      </c>
      <c r="M164" s="10">
        <v>1</v>
      </c>
      <c r="Q164" s="14">
        <v>0</v>
      </c>
      <c r="R164" s="23"/>
      <c r="S164" s="23"/>
      <c r="T164" s="23"/>
      <c r="U164" s="23"/>
      <c r="V164" t="s">
        <v>27</v>
      </c>
      <c r="W164" t="s">
        <v>27</v>
      </c>
    </row>
    <row r="165" spans="1:23" x14ac:dyDescent="0.25">
      <c r="A165" s="23">
        <v>138731</v>
      </c>
      <c r="B165" t="s">
        <v>91</v>
      </c>
      <c r="C165" t="s">
        <v>26</v>
      </c>
      <c r="D165" s="1">
        <v>44103</v>
      </c>
      <c r="E165" s="14">
        <v>295</v>
      </c>
      <c r="F165" s="14">
        <v>272</v>
      </c>
      <c r="G165" s="10">
        <v>0.92203389830508498</v>
      </c>
      <c r="H165" s="14">
        <v>11</v>
      </c>
      <c r="I165" s="14">
        <v>9</v>
      </c>
      <c r="J165" s="10">
        <v>0.81818181818181801</v>
      </c>
      <c r="K165" s="14">
        <v>5</v>
      </c>
      <c r="L165" s="14">
        <v>4</v>
      </c>
      <c r="M165" s="10">
        <v>0.8</v>
      </c>
      <c r="Q165" s="14">
        <v>1</v>
      </c>
      <c r="R165" s="23"/>
      <c r="S165" s="23"/>
      <c r="T165" s="23"/>
      <c r="U165" s="23"/>
      <c r="V165" t="s">
        <v>27</v>
      </c>
      <c r="W165" t="s">
        <v>27</v>
      </c>
    </row>
    <row r="166" spans="1:23" x14ac:dyDescent="0.25">
      <c r="A166" s="23">
        <v>139198</v>
      </c>
      <c r="B166" t="s">
        <v>93</v>
      </c>
      <c r="C166" t="s">
        <v>26</v>
      </c>
      <c r="D166" s="1">
        <v>44103</v>
      </c>
      <c r="E166" s="14">
        <v>437</v>
      </c>
      <c r="F166" s="14">
        <v>403</v>
      </c>
      <c r="G166" s="10">
        <v>0.92219679633867302</v>
      </c>
      <c r="H166" s="14">
        <v>2</v>
      </c>
      <c r="I166" s="14">
        <v>2</v>
      </c>
      <c r="J166" s="10">
        <v>1</v>
      </c>
      <c r="K166" s="14">
        <v>10</v>
      </c>
      <c r="L166" s="14">
        <v>10</v>
      </c>
      <c r="M166" s="10">
        <v>1</v>
      </c>
      <c r="Q166" s="14">
        <v>1</v>
      </c>
      <c r="R166" s="23"/>
      <c r="S166" s="23"/>
      <c r="T166" s="23"/>
      <c r="U166" s="23"/>
      <c r="V166" t="s">
        <v>27</v>
      </c>
      <c r="W166" t="s">
        <v>27</v>
      </c>
    </row>
    <row r="167" spans="1:23" x14ac:dyDescent="0.25">
      <c r="A167" s="23">
        <v>139333</v>
      </c>
      <c r="B167" t="s">
        <v>95</v>
      </c>
      <c r="C167" t="s">
        <v>26</v>
      </c>
      <c r="D167" s="1">
        <v>44103</v>
      </c>
      <c r="E167" s="14">
        <v>732</v>
      </c>
      <c r="F167" s="14">
        <v>677</v>
      </c>
      <c r="G167" s="10">
        <v>0.92486338797814205</v>
      </c>
      <c r="H167" s="14">
        <v>7</v>
      </c>
      <c r="I167" s="14">
        <v>7</v>
      </c>
      <c r="J167" s="10">
        <v>1</v>
      </c>
      <c r="K167" s="14">
        <v>3</v>
      </c>
      <c r="L167" s="14">
        <v>3</v>
      </c>
      <c r="M167" s="10">
        <v>1</v>
      </c>
      <c r="Q167" s="14">
        <v>1</v>
      </c>
      <c r="R167" s="23"/>
      <c r="S167" s="23"/>
      <c r="T167" s="23"/>
      <c r="U167" s="23"/>
      <c r="V167" t="s">
        <v>27</v>
      </c>
      <c r="W167" t="s">
        <v>27</v>
      </c>
    </row>
    <row r="168" spans="1:23" x14ac:dyDescent="0.25">
      <c r="A168" s="23">
        <v>139567</v>
      </c>
      <c r="B168" t="s">
        <v>97</v>
      </c>
      <c r="C168" t="s">
        <v>26</v>
      </c>
      <c r="D168" s="1">
        <v>44103</v>
      </c>
      <c r="E168" s="14">
        <v>203</v>
      </c>
      <c r="F168" s="14">
        <v>186</v>
      </c>
      <c r="G168" s="10">
        <v>0.91625615763546797</v>
      </c>
      <c r="H168" s="14">
        <v>13</v>
      </c>
      <c r="I168" s="14">
        <v>13</v>
      </c>
      <c r="J168" s="10">
        <v>1</v>
      </c>
      <c r="K168" s="14">
        <v>15</v>
      </c>
      <c r="L168" s="14">
        <v>15</v>
      </c>
      <c r="M168" s="10">
        <v>1</v>
      </c>
      <c r="Q168" s="14">
        <v>1</v>
      </c>
      <c r="R168" s="23"/>
      <c r="S168" s="23"/>
      <c r="T168" s="23"/>
      <c r="U168" s="23"/>
      <c r="V168" t="s">
        <v>27</v>
      </c>
      <c r="W168" t="s">
        <v>27</v>
      </c>
    </row>
    <row r="169" spans="1:23" x14ac:dyDescent="0.25">
      <c r="A169" s="23">
        <v>139943</v>
      </c>
      <c r="B169" t="s">
        <v>99</v>
      </c>
      <c r="C169" t="s">
        <v>26</v>
      </c>
      <c r="D169" s="1">
        <v>44103</v>
      </c>
      <c r="E169" s="14">
        <v>219</v>
      </c>
      <c r="F169" s="14">
        <v>196</v>
      </c>
      <c r="G169" s="10">
        <v>0.89497716894977197</v>
      </c>
      <c r="H169" s="14">
        <v>3</v>
      </c>
      <c r="I169" s="14">
        <v>2</v>
      </c>
      <c r="J169" s="10">
        <v>0.66666666666666696</v>
      </c>
      <c r="K169" s="14">
        <v>11</v>
      </c>
      <c r="L169" s="14">
        <v>10</v>
      </c>
      <c r="M169" s="10">
        <v>0.90909090909090895</v>
      </c>
      <c r="Q169" s="14">
        <v>0</v>
      </c>
      <c r="R169" s="23"/>
      <c r="S169" s="23"/>
      <c r="T169" s="23"/>
      <c r="U169" s="23"/>
      <c r="V169" t="s">
        <v>27</v>
      </c>
      <c r="W169" t="s">
        <v>27</v>
      </c>
    </row>
    <row r="170" spans="1:23" x14ac:dyDescent="0.25">
      <c r="A170" s="23">
        <v>140857</v>
      </c>
      <c r="B170" t="s">
        <v>101</v>
      </c>
      <c r="C170" t="s">
        <v>26</v>
      </c>
      <c r="D170" s="1">
        <v>44103</v>
      </c>
      <c r="E170" s="14">
        <v>660</v>
      </c>
      <c r="F170" s="14">
        <v>630</v>
      </c>
      <c r="G170" s="10">
        <v>0.95454545454545503</v>
      </c>
      <c r="H170" s="14">
        <v>8</v>
      </c>
      <c r="I170" s="14">
        <v>8</v>
      </c>
      <c r="J170" s="10">
        <v>1</v>
      </c>
      <c r="K170" s="14">
        <v>11</v>
      </c>
      <c r="L170" s="14">
        <v>11</v>
      </c>
      <c r="M170" s="10">
        <v>1</v>
      </c>
      <c r="Q170" s="14">
        <v>0</v>
      </c>
      <c r="R170" s="23"/>
      <c r="S170" s="23"/>
      <c r="T170" s="23"/>
      <c r="U170" s="23"/>
      <c r="V170" t="s">
        <v>27</v>
      </c>
      <c r="W170" t="s">
        <v>27</v>
      </c>
    </row>
    <row r="171" spans="1:23" x14ac:dyDescent="0.25">
      <c r="A171" s="23">
        <v>140994</v>
      </c>
      <c r="B171" t="s">
        <v>104</v>
      </c>
      <c r="C171" t="s">
        <v>46</v>
      </c>
      <c r="D171" s="1">
        <v>44103</v>
      </c>
      <c r="E171" s="14">
        <v>529</v>
      </c>
      <c r="F171" s="14">
        <v>231</v>
      </c>
      <c r="G171" s="10">
        <v>0.43667296786389398</v>
      </c>
      <c r="H171" s="14">
        <v>5</v>
      </c>
      <c r="I171" s="14">
        <v>3</v>
      </c>
      <c r="J171" s="10">
        <v>0.6</v>
      </c>
      <c r="K171" s="14">
        <v>6</v>
      </c>
      <c r="L171" s="14">
        <v>4</v>
      </c>
      <c r="M171" s="10">
        <v>0.66666666666666696</v>
      </c>
      <c r="N171" s="14">
        <v>1</v>
      </c>
      <c r="O171" s="14">
        <v>227</v>
      </c>
      <c r="P171" s="14">
        <v>56</v>
      </c>
      <c r="Q171" s="14">
        <v>8</v>
      </c>
      <c r="R171" s="23"/>
      <c r="S171" s="23"/>
      <c r="T171" s="23"/>
      <c r="U171" s="23"/>
      <c r="V171" t="s">
        <v>102</v>
      </c>
      <c r="W171" t="s">
        <v>27</v>
      </c>
    </row>
    <row r="172" spans="1:23" x14ac:dyDescent="0.25">
      <c r="A172" s="23">
        <v>141970</v>
      </c>
      <c r="B172" t="s">
        <v>108</v>
      </c>
      <c r="C172" t="s">
        <v>26</v>
      </c>
      <c r="D172" s="1">
        <v>44103</v>
      </c>
      <c r="E172" s="14">
        <v>589</v>
      </c>
      <c r="F172" s="14">
        <v>553</v>
      </c>
      <c r="G172" s="10">
        <v>0.93887945670628203</v>
      </c>
      <c r="H172" s="14">
        <v>6</v>
      </c>
      <c r="I172" s="14">
        <v>6</v>
      </c>
      <c r="J172" s="10">
        <v>1</v>
      </c>
      <c r="K172" s="14">
        <v>10</v>
      </c>
      <c r="L172" s="14">
        <v>9</v>
      </c>
      <c r="M172" s="10">
        <v>0.9</v>
      </c>
      <c r="N172" s="14"/>
      <c r="O172" s="14"/>
      <c r="P172" s="14"/>
      <c r="Q172" s="14">
        <v>4</v>
      </c>
      <c r="R172" s="23"/>
      <c r="S172" s="23"/>
      <c r="T172" s="23"/>
      <c r="U172" s="23"/>
      <c r="V172" t="s">
        <v>27</v>
      </c>
      <c r="W172" t="s">
        <v>27</v>
      </c>
    </row>
    <row r="173" spans="1:23" x14ac:dyDescent="0.25">
      <c r="A173" s="23">
        <v>142607</v>
      </c>
      <c r="B173" t="s">
        <v>112</v>
      </c>
      <c r="C173" t="s">
        <v>26</v>
      </c>
      <c r="D173" s="1">
        <v>44103</v>
      </c>
      <c r="E173" s="14">
        <v>151</v>
      </c>
      <c r="F173" s="14">
        <v>98</v>
      </c>
      <c r="G173" s="10">
        <v>0.64900662251655605</v>
      </c>
      <c r="H173" s="14">
        <v>78</v>
      </c>
      <c r="I173" s="14">
        <v>50</v>
      </c>
      <c r="J173" s="10">
        <v>0.64102564102564097</v>
      </c>
      <c r="K173" s="14">
        <v>59</v>
      </c>
      <c r="L173" s="14">
        <v>34</v>
      </c>
      <c r="M173" s="10">
        <v>0.57627118644067798</v>
      </c>
      <c r="N173" s="14"/>
      <c r="O173" s="14"/>
      <c r="P173" s="14"/>
      <c r="Q173" s="14">
        <v>6</v>
      </c>
      <c r="R173" s="23"/>
      <c r="S173" s="23"/>
      <c r="T173" s="23"/>
      <c r="U173" s="23"/>
      <c r="V173" t="s">
        <v>27</v>
      </c>
      <c r="W173" t="s">
        <v>27</v>
      </c>
    </row>
    <row r="174" spans="1:23" x14ac:dyDescent="0.25">
      <c r="A174" s="23">
        <v>143327</v>
      </c>
      <c r="B174" t="s">
        <v>114</v>
      </c>
      <c r="C174" t="s">
        <v>26</v>
      </c>
      <c r="D174" s="1">
        <v>44103</v>
      </c>
      <c r="E174" s="14">
        <v>816</v>
      </c>
      <c r="F174" s="14">
        <v>723</v>
      </c>
      <c r="G174" s="10">
        <v>0.88602941176470595</v>
      </c>
      <c r="H174" s="14">
        <v>15</v>
      </c>
      <c r="I174" s="14">
        <v>13</v>
      </c>
      <c r="J174" s="10">
        <v>0.86666666666666703</v>
      </c>
      <c r="K174" s="14">
        <v>24</v>
      </c>
      <c r="L174" s="14">
        <v>16</v>
      </c>
      <c r="M174" s="10">
        <v>0.66666666666666696</v>
      </c>
      <c r="N174" s="14"/>
      <c r="O174" s="14"/>
      <c r="P174" s="14"/>
      <c r="Q174" s="14">
        <v>2</v>
      </c>
      <c r="R174" s="23"/>
      <c r="S174" s="23"/>
      <c r="T174" s="23"/>
      <c r="U174" s="23"/>
      <c r="V174" t="s">
        <v>27</v>
      </c>
      <c r="W174" t="s">
        <v>27</v>
      </c>
    </row>
    <row r="175" spans="1:23" x14ac:dyDescent="0.25">
      <c r="A175" s="23">
        <v>143802</v>
      </c>
      <c r="B175" t="s">
        <v>116</v>
      </c>
      <c r="C175" t="s">
        <v>26</v>
      </c>
      <c r="D175" s="1">
        <v>44103</v>
      </c>
      <c r="E175" s="14">
        <v>395</v>
      </c>
      <c r="F175" s="14">
        <v>361</v>
      </c>
      <c r="G175" s="10">
        <v>0.91392405063291104</v>
      </c>
      <c r="H175" s="14">
        <v>8</v>
      </c>
      <c r="I175" s="14">
        <v>8</v>
      </c>
      <c r="J175" s="10">
        <v>1</v>
      </c>
      <c r="K175" s="14">
        <v>7</v>
      </c>
      <c r="L175" s="14">
        <v>7</v>
      </c>
      <c r="M175" s="10">
        <v>1</v>
      </c>
      <c r="N175" s="14"/>
      <c r="O175" s="14"/>
      <c r="P175" s="14"/>
      <c r="Q175" s="14">
        <v>0</v>
      </c>
      <c r="R175" s="23"/>
      <c r="S175" s="23"/>
      <c r="T175" s="23"/>
      <c r="U175" s="23"/>
      <c r="V175" t="s">
        <v>27</v>
      </c>
      <c r="W175" t="s">
        <v>27</v>
      </c>
    </row>
    <row r="176" spans="1:23" x14ac:dyDescent="0.25">
      <c r="A176" s="23">
        <v>143803</v>
      </c>
      <c r="B176" t="s">
        <v>126</v>
      </c>
      <c r="C176" t="s">
        <v>26</v>
      </c>
      <c r="D176" s="1">
        <v>44103</v>
      </c>
      <c r="E176" s="14">
        <v>992</v>
      </c>
      <c r="F176" s="14">
        <v>923</v>
      </c>
      <c r="G176" s="10">
        <v>0.93044354838709697</v>
      </c>
      <c r="H176" s="14">
        <v>30</v>
      </c>
      <c r="I176" s="14">
        <v>28</v>
      </c>
      <c r="J176" s="10">
        <v>0.93333333333333302</v>
      </c>
      <c r="K176" s="14">
        <v>19</v>
      </c>
      <c r="L176" s="14">
        <v>19</v>
      </c>
      <c r="M176" s="10">
        <v>1</v>
      </c>
      <c r="N176" s="14"/>
      <c r="O176" s="14"/>
      <c r="P176" s="14"/>
      <c r="Q176" s="14">
        <v>1</v>
      </c>
      <c r="R176" s="23"/>
      <c r="S176" s="23"/>
      <c r="T176" s="23"/>
      <c r="U176" s="23"/>
      <c r="V176" t="s">
        <v>27</v>
      </c>
      <c r="W176" t="s">
        <v>27</v>
      </c>
    </row>
    <row r="177" spans="1:23" x14ac:dyDescent="0.25">
      <c r="A177" s="23">
        <v>143804</v>
      </c>
      <c r="B177" t="s">
        <v>118</v>
      </c>
      <c r="C177" t="s">
        <v>26</v>
      </c>
      <c r="D177" s="1">
        <v>44103</v>
      </c>
      <c r="E177" s="14">
        <v>534</v>
      </c>
      <c r="F177" s="14">
        <v>417</v>
      </c>
      <c r="G177" s="10">
        <v>0.78089887640449396</v>
      </c>
      <c r="H177" s="14">
        <v>13</v>
      </c>
      <c r="I177" s="14">
        <v>12</v>
      </c>
      <c r="J177" s="10">
        <v>0.92307692307692302</v>
      </c>
      <c r="K177" s="14">
        <v>5</v>
      </c>
      <c r="L177" s="14">
        <v>5</v>
      </c>
      <c r="M177" s="10">
        <v>1</v>
      </c>
      <c r="N177" s="14"/>
      <c r="O177" s="14"/>
      <c r="P177" s="14"/>
      <c r="Q177" s="14">
        <v>1</v>
      </c>
      <c r="R177" s="23"/>
      <c r="S177" s="23"/>
      <c r="T177" s="23"/>
      <c r="U177" s="23"/>
      <c r="V177" t="s">
        <v>27</v>
      </c>
      <c r="W177" t="s">
        <v>27</v>
      </c>
    </row>
    <row r="178" spans="1:23" x14ac:dyDescent="0.25">
      <c r="A178" s="23">
        <v>144501</v>
      </c>
      <c r="B178" t="s">
        <v>120</v>
      </c>
      <c r="C178" t="s">
        <v>26</v>
      </c>
      <c r="D178" s="1">
        <v>44103</v>
      </c>
      <c r="E178" s="14">
        <v>454</v>
      </c>
      <c r="F178" s="14">
        <v>426</v>
      </c>
      <c r="G178" s="10">
        <v>0.93832599118942694</v>
      </c>
      <c r="H178" s="14">
        <v>11</v>
      </c>
      <c r="I178" s="14">
        <v>10</v>
      </c>
      <c r="J178" s="10">
        <v>0.90909090909090895</v>
      </c>
      <c r="K178" s="14">
        <v>6</v>
      </c>
      <c r="L178" s="14">
        <v>6</v>
      </c>
      <c r="M178" s="10">
        <v>1</v>
      </c>
      <c r="N178" s="14"/>
      <c r="O178" s="14"/>
      <c r="P178" s="14"/>
      <c r="Q178" s="14">
        <v>0</v>
      </c>
      <c r="R178" s="23"/>
      <c r="S178" s="23"/>
      <c r="T178" s="23"/>
      <c r="U178" s="23"/>
      <c r="V178" t="s">
        <v>27</v>
      </c>
      <c r="W178" t="s">
        <v>27</v>
      </c>
    </row>
    <row r="179" spans="1:23" x14ac:dyDescent="0.25">
      <c r="A179" s="23">
        <v>144748</v>
      </c>
      <c r="B179" t="s">
        <v>172</v>
      </c>
      <c r="C179" t="s">
        <v>26</v>
      </c>
      <c r="D179" s="1">
        <v>44103</v>
      </c>
      <c r="E179" s="14">
        <v>649</v>
      </c>
      <c r="F179" s="14">
        <v>561</v>
      </c>
      <c r="G179" s="10">
        <v>0.86440677966101698</v>
      </c>
      <c r="H179" s="14">
        <v>11</v>
      </c>
      <c r="I179" s="14">
        <v>9</v>
      </c>
      <c r="J179" s="10">
        <v>0.81818181818181801</v>
      </c>
      <c r="K179" s="14">
        <v>17</v>
      </c>
      <c r="L179" s="14">
        <v>11</v>
      </c>
      <c r="M179" s="10">
        <v>0.64705882352941202</v>
      </c>
      <c r="N179" s="14"/>
      <c r="O179" s="14"/>
      <c r="P179" s="14"/>
      <c r="Q179" s="14">
        <v>5</v>
      </c>
      <c r="R179" s="23"/>
      <c r="S179" s="23"/>
      <c r="T179" s="23"/>
      <c r="U179" s="23"/>
      <c r="V179" t="s">
        <v>27</v>
      </c>
      <c r="W179" t="s">
        <v>27</v>
      </c>
    </row>
    <row r="180" spans="1:23" x14ac:dyDescent="0.25">
      <c r="A180" s="23">
        <v>145741</v>
      </c>
      <c r="B180" t="s">
        <v>122</v>
      </c>
      <c r="C180" t="s">
        <v>26</v>
      </c>
      <c r="D180" s="1">
        <v>44103</v>
      </c>
      <c r="E180" s="14">
        <v>320</v>
      </c>
      <c r="F180" s="14">
        <v>252</v>
      </c>
      <c r="G180" s="10">
        <v>0.78749999999999998</v>
      </c>
      <c r="H180" s="14">
        <v>320</v>
      </c>
      <c r="I180" s="14">
        <v>252</v>
      </c>
      <c r="J180" s="10">
        <v>0.78749999999999998</v>
      </c>
      <c r="K180" s="14">
        <v>75</v>
      </c>
      <c r="L180" s="14">
        <v>54</v>
      </c>
      <c r="M180" s="10">
        <v>0.72</v>
      </c>
      <c r="N180" s="14"/>
      <c r="O180" s="14"/>
      <c r="P180" s="14"/>
      <c r="Q180" s="14">
        <v>6</v>
      </c>
      <c r="R180" s="23"/>
      <c r="S180" s="23"/>
      <c r="T180" s="23"/>
      <c r="U180" s="23"/>
      <c r="V180" t="s">
        <v>27</v>
      </c>
      <c r="W180" t="s">
        <v>27</v>
      </c>
    </row>
    <row r="181" spans="1:23" x14ac:dyDescent="0.25">
      <c r="A181" s="23">
        <v>146820</v>
      </c>
      <c r="B181" t="s">
        <v>124</v>
      </c>
      <c r="C181" t="s">
        <v>26</v>
      </c>
      <c r="D181" s="1">
        <v>44103</v>
      </c>
      <c r="E181" s="14">
        <v>723</v>
      </c>
      <c r="F181" s="14">
        <v>640</v>
      </c>
      <c r="G181" s="10">
        <v>0.88520055325034597</v>
      </c>
      <c r="H181" s="14">
        <v>13</v>
      </c>
      <c r="I181" s="14">
        <v>10</v>
      </c>
      <c r="J181" s="10">
        <v>0.76923076923076905</v>
      </c>
      <c r="K181" s="14">
        <v>20</v>
      </c>
      <c r="L181" s="14">
        <v>17</v>
      </c>
      <c r="M181" s="10">
        <v>0.85</v>
      </c>
      <c r="N181" s="14"/>
      <c r="O181" s="14"/>
      <c r="P181" s="14"/>
      <c r="Q181" s="14">
        <v>2</v>
      </c>
      <c r="R181" s="23"/>
      <c r="S181" s="23"/>
      <c r="T181" s="23"/>
      <c r="U181" s="23"/>
      <c r="V181" t="s">
        <v>27</v>
      </c>
      <c r="W181" t="s">
        <v>27</v>
      </c>
    </row>
    <row r="182" spans="1:23" s="25" customFormat="1" x14ac:dyDescent="0.25">
      <c r="D182" s="26"/>
      <c r="E182" s="27">
        <f>SUM(E139:E181)</f>
        <v>28278</v>
      </c>
      <c r="F182" s="27">
        <f>SUM(F139:F181)</f>
        <v>24894</v>
      </c>
      <c r="G182" s="28">
        <f>Table15[[#This Row],[Attending pupils]]/Table15[[#This Row],[Total pupils]]</f>
        <v>0.88033099936346271</v>
      </c>
      <c r="H182" s="27">
        <f>SUM(H139:H181)</f>
        <v>1138</v>
      </c>
      <c r="I182" s="27">
        <f>SUM(I139:I181)</f>
        <v>816</v>
      </c>
      <c r="J182" s="28">
        <f>I182/H182</f>
        <v>0.71704745166959583</v>
      </c>
      <c r="K182" s="27">
        <f>SUM(K139:K181)</f>
        <v>617</v>
      </c>
      <c r="L182" s="27">
        <f>SUM(L139:L181)</f>
        <v>525</v>
      </c>
      <c r="M182" s="28">
        <f>L182/K182</f>
        <v>0.85089141004862234</v>
      </c>
      <c r="N182" s="27">
        <f t="shared" ref="N182:U182" si="3">SUM(N139:N181)</f>
        <v>1</v>
      </c>
      <c r="O182" s="27">
        <f t="shared" si="3"/>
        <v>227</v>
      </c>
      <c r="P182" s="27">
        <f t="shared" si="3"/>
        <v>56</v>
      </c>
      <c r="Q182" s="27">
        <f t="shared" si="3"/>
        <v>79</v>
      </c>
      <c r="R182" s="27">
        <f t="shared" si="3"/>
        <v>0</v>
      </c>
      <c r="S182" s="27">
        <f t="shared" si="3"/>
        <v>0</v>
      </c>
      <c r="T182" s="27">
        <f t="shared" si="3"/>
        <v>0</v>
      </c>
      <c r="U182" s="27">
        <f t="shared" si="3"/>
        <v>0</v>
      </c>
    </row>
    <row r="183" spans="1:23" x14ac:dyDescent="0.25">
      <c r="A183" s="23">
        <v>109761</v>
      </c>
      <c r="B183" t="s">
        <v>29</v>
      </c>
      <c r="C183" t="s">
        <v>26</v>
      </c>
      <c r="D183" s="1">
        <v>44102</v>
      </c>
      <c r="E183" s="14">
        <v>91</v>
      </c>
      <c r="F183" s="14">
        <v>79</v>
      </c>
      <c r="G183" s="10">
        <v>0.86813186813186805</v>
      </c>
      <c r="H183" s="14">
        <v>0</v>
      </c>
      <c r="I183" s="14">
        <v>0</v>
      </c>
      <c r="J183" s="10">
        <v>0</v>
      </c>
      <c r="K183" s="14">
        <v>0</v>
      </c>
      <c r="L183" s="14">
        <v>0</v>
      </c>
      <c r="M183" s="10">
        <v>0</v>
      </c>
      <c r="N183" s="14"/>
      <c r="O183" s="14"/>
      <c r="P183" s="14"/>
      <c r="Q183" s="14">
        <v>1</v>
      </c>
      <c r="R183" s="23"/>
      <c r="S183" s="23"/>
      <c r="T183" s="23"/>
      <c r="U183" s="23"/>
      <c r="V183" t="s">
        <v>27</v>
      </c>
      <c r="W183" t="s">
        <v>27</v>
      </c>
    </row>
    <row r="184" spans="1:23" x14ac:dyDescent="0.25">
      <c r="A184" s="23">
        <v>109762</v>
      </c>
      <c r="B184" t="s">
        <v>31</v>
      </c>
      <c r="C184" t="s">
        <v>26</v>
      </c>
      <c r="D184" s="1">
        <v>44102</v>
      </c>
      <c r="E184" s="14">
        <v>117</v>
      </c>
      <c r="F184" s="14">
        <v>106</v>
      </c>
      <c r="G184" s="10">
        <v>0.90598290598290598</v>
      </c>
      <c r="H184" s="14">
        <v>0</v>
      </c>
      <c r="I184" s="14">
        <v>0</v>
      </c>
      <c r="J184" s="10">
        <v>0</v>
      </c>
      <c r="K184" s="14">
        <v>4</v>
      </c>
      <c r="L184" s="14">
        <v>3</v>
      </c>
      <c r="M184" s="10">
        <v>0.75</v>
      </c>
      <c r="N184" s="14"/>
      <c r="O184" s="14"/>
      <c r="P184" s="14"/>
      <c r="Q184" s="14">
        <v>0</v>
      </c>
      <c r="R184" s="23"/>
      <c r="S184" s="23"/>
      <c r="T184" s="23"/>
      <c r="U184" s="23"/>
      <c r="V184" t="s">
        <v>27</v>
      </c>
      <c r="W184" t="s">
        <v>27</v>
      </c>
    </row>
    <row r="185" spans="1:23" x14ac:dyDescent="0.25">
      <c r="A185" s="23">
        <v>109763</v>
      </c>
      <c r="B185" t="s">
        <v>33</v>
      </c>
      <c r="C185" t="s">
        <v>26</v>
      </c>
      <c r="D185" s="1">
        <v>44102</v>
      </c>
      <c r="E185" s="14">
        <v>95</v>
      </c>
      <c r="F185" s="14">
        <v>74</v>
      </c>
      <c r="G185" s="10">
        <v>0.77894736842105305</v>
      </c>
      <c r="H185" s="14">
        <v>0</v>
      </c>
      <c r="I185" s="14">
        <v>0</v>
      </c>
      <c r="J185" s="10">
        <v>0</v>
      </c>
      <c r="K185" s="14">
        <v>3</v>
      </c>
      <c r="L185" s="14">
        <v>2</v>
      </c>
      <c r="M185" s="10">
        <v>0.66666666666666696</v>
      </c>
      <c r="N185" s="14"/>
      <c r="O185" s="14"/>
      <c r="P185" s="14"/>
      <c r="Q185" s="14">
        <v>1</v>
      </c>
      <c r="R185" s="23"/>
      <c r="S185" s="23"/>
      <c r="T185" s="23"/>
      <c r="U185" s="23"/>
      <c r="V185" t="s">
        <v>27</v>
      </c>
      <c r="W185" t="s">
        <v>27</v>
      </c>
    </row>
    <row r="186" spans="1:23" x14ac:dyDescent="0.25">
      <c r="A186" s="23">
        <v>109943</v>
      </c>
      <c r="B186" t="s">
        <v>37</v>
      </c>
      <c r="C186" t="s">
        <v>26</v>
      </c>
      <c r="D186" s="1">
        <v>44102</v>
      </c>
      <c r="E186" s="14">
        <v>666</v>
      </c>
      <c r="F186" s="14">
        <v>606</v>
      </c>
      <c r="G186" s="10">
        <v>0.90990990990991005</v>
      </c>
      <c r="H186" s="14">
        <v>4</v>
      </c>
      <c r="I186" s="14">
        <v>4</v>
      </c>
      <c r="J186" s="10">
        <v>1</v>
      </c>
      <c r="K186" s="14">
        <v>27</v>
      </c>
      <c r="L186" s="14">
        <v>24</v>
      </c>
      <c r="M186" s="10">
        <v>0.88888888888888895</v>
      </c>
      <c r="N186" s="14"/>
      <c r="O186" s="14"/>
      <c r="P186" s="14"/>
      <c r="Q186" s="14">
        <v>0</v>
      </c>
      <c r="R186" s="23"/>
      <c r="S186" s="23"/>
      <c r="T186" s="23"/>
      <c r="U186" s="23"/>
      <c r="V186" t="s">
        <v>27</v>
      </c>
      <c r="W186" t="s">
        <v>27</v>
      </c>
    </row>
    <row r="187" spans="1:23" x14ac:dyDescent="0.25">
      <c r="A187" s="23">
        <v>109995</v>
      </c>
      <c r="B187" t="s">
        <v>39</v>
      </c>
      <c r="C187" t="s">
        <v>26</v>
      </c>
      <c r="D187" s="1">
        <v>44102</v>
      </c>
      <c r="E187" s="14">
        <v>656</v>
      </c>
      <c r="F187" s="14">
        <v>610</v>
      </c>
      <c r="G187" s="10">
        <v>0.92987804878048796</v>
      </c>
      <c r="H187" s="14">
        <v>10</v>
      </c>
      <c r="I187" s="14">
        <v>10</v>
      </c>
      <c r="J187" s="10">
        <v>1</v>
      </c>
      <c r="K187" s="14">
        <v>13</v>
      </c>
      <c r="L187" s="14">
        <v>13</v>
      </c>
      <c r="M187" s="10">
        <v>1</v>
      </c>
      <c r="N187" s="14"/>
      <c r="O187" s="14"/>
      <c r="P187" s="14"/>
      <c r="Q187" s="14">
        <v>0</v>
      </c>
      <c r="R187" s="23"/>
      <c r="S187" s="23"/>
      <c r="T187" s="23"/>
      <c r="U187" s="23"/>
      <c r="V187" t="s">
        <v>27</v>
      </c>
      <c r="W187" t="s">
        <v>27</v>
      </c>
    </row>
    <row r="188" spans="1:23" x14ac:dyDescent="0.25">
      <c r="A188" s="23">
        <v>110035</v>
      </c>
      <c r="B188" t="s">
        <v>184</v>
      </c>
      <c r="C188" t="s">
        <v>26</v>
      </c>
      <c r="D188" s="1">
        <v>44102</v>
      </c>
      <c r="E188" s="14">
        <v>528</v>
      </c>
      <c r="F188" s="14">
        <v>501</v>
      </c>
      <c r="G188" s="10">
        <v>0.94886363636363602</v>
      </c>
      <c r="H188" s="14">
        <v>8</v>
      </c>
      <c r="I188" s="14">
        <v>8</v>
      </c>
      <c r="J188" s="10">
        <v>1</v>
      </c>
      <c r="K188" s="14">
        <v>12</v>
      </c>
      <c r="L188" s="14">
        <v>12</v>
      </c>
      <c r="M188" s="10">
        <v>1</v>
      </c>
      <c r="N188" s="14"/>
      <c r="O188" s="14"/>
      <c r="P188" s="14"/>
      <c r="Q188" s="14">
        <v>1</v>
      </c>
      <c r="R188" s="23"/>
      <c r="S188" s="23"/>
      <c r="T188" s="23"/>
      <c r="U188" s="23"/>
      <c r="V188" t="s">
        <v>27</v>
      </c>
      <c r="W188" t="s">
        <v>27</v>
      </c>
    </row>
    <row r="189" spans="1:23" x14ac:dyDescent="0.25">
      <c r="A189" s="23">
        <v>110078</v>
      </c>
      <c r="B189" t="s">
        <v>41</v>
      </c>
      <c r="C189" t="s">
        <v>26</v>
      </c>
      <c r="D189" s="1">
        <v>44102</v>
      </c>
      <c r="E189" s="14">
        <v>850</v>
      </c>
      <c r="F189" s="14">
        <v>713</v>
      </c>
      <c r="G189" s="10">
        <v>0.83882352941176497</v>
      </c>
      <c r="H189" s="14">
        <v>30</v>
      </c>
      <c r="I189" s="14">
        <v>21</v>
      </c>
      <c r="J189" s="10">
        <v>0.7</v>
      </c>
      <c r="K189" s="14">
        <v>31</v>
      </c>
      <c r="L189" s="14">
        <v>26</v>
      </c>
      <c r="M189" s="10">
        <v>0.83870967741935498</v>
      </c>
      <c r="N189" s="14"/>
      <c r="O189" s="14"/>
      <c r="P189" s="14"/>
      <c r="Q189" s="14">
        <v>6</v>
      </c>
      <c r="R189" s="23"/>
      <c r="S189" s="23"/>
      <c r="T189" s="23"/>
      <c r="U189" s="23"/>
      <c r="V189" t="s">
        <v>27</v>
      </c>
      <c r="W189" t="s">
        <v>27</v>
      </c>
    </row>
    <row r="190" spans="1:23" x14ac:dyDescent="0.25">
      <c r="A190" s="23">
        <v>110090</v>
      </c>
      <c r="B190" t="s">
        <v>49</v>
      </c>
      <c r="C190" t="s">
        <v>26</v>
      </c>
      <c r="D190" s="1">
        <v>44102</v>
      </c>
      <c r="E190" s="14">
        <v>451</v>
      </c>
      <c r="F190" s="14">
        <v>441</v>
      </c>
      <c r="G190" s="10">
        <v>0.977827050997783</v>
      </c>
      <c r="H190" s="14">
        <v>6</v>
      </c>
      <c r="I190" s="14">
        <v>6</v>
      </c>
      <c r="J190" s="10">
        <v>1</v>
      </c>
      <c r="K190" s="14">
        <v>3</v>
      </c>
      <c r="L190" s="14">
        <v>3</v>
      </c>
      <c r="M190" s="10">
        <v>1</v>
      </c>
      <c r="N190" s="14"/>
      <c r="O190" s="14"/>
      <c r="P190" s="14"/>
      <c r="Q190" s="14">
        <v>0</v>
      </c>
      <c r="R190" s="23"/>
      <c r="S190" s="23"/>
      <c r="T190" s="23"/>
      <c r="U190" s="23"/>
      <c r="V190" t="s">
        <v>27</v>
      </c>
      <c r="W190" t="s">
        <v>27</v>
      </c>
    </row>
    <row r="191" spans="1:23" x14ac:dyDescent="0.25">
      <c r="A191" s="23">
        <v>110095</v>
      </c>
      <c r="B191" t="s">
        <v>51</v>
      </c>
      <c r="C191" t="s">
        <v>26</v>
      </c>
      <c r="D191" s="1">
        <v>44102</v>
      </c>
      <c r="E191" s="14">
        <v>187</v>
      </c>
      <c r="F191" s="14">
        <v>175</v>
      </c>
      <c r="G191" s="10">
        <v>0.935828877005348</v>
      </c>
      <c r="H191" s="14">
        <v>175</v>
      </c>
      <c r="I191" s="14">
        <v>2</v>
      </c>
      <c r="J191" s="10">
        <v>1.1428571428571401E-2</v>
      </c>
      <c r="K191" s="14">
        <v>6</v>
      </c>
      <c r="L191" s="14">
        <v>6</v>
      </c>
      <c r="M191" s="10">
        <v>1</v>
      </c>
      <c r="N191" s="14"/>
      <c r="O191" s="14"/>
      <c r="P191" s="14"/>
      <c r="Q191" s="14">
        <v>0</v>
      </c>
      <c r="R191" s="23"/>
      <c r="S191" s="23"/>
      <c r="T191" s="23"/>
      <c r="U191" s="23"/>
      <c r="V191" t="s">
        <v>27</v>
      </c>
      <c r="W191" t="s">
        <v>27</v>
      </c>
    </row>
    <row r="192" spans="1:23" x14ac:dyDescent="0.25">
      <c r="A192" s="23">
        <v>130372</v>
      </c>
      <c r="B192" t="s">
        <v>53</v>
      </c>
      <c r="C192" t="s">
        <v>26</v>
      </c>
      <c r="D192" s="1">
        <v>44102</v>
      </c>
      <c r="E192" s="14">
        <v>681</v>
      </c>
      <c r="F192" s="14">
        <v>613</v>
      </c>
      <c r="G192" s="10">
        <v>0.90014684287811997</v>
      </c>
      <c r="H192" s="14">
        <v>15</v>
      </c>
      <c r="I192" s="14">
        <v>14</v>
      </c>
      <c r="J192" s="10">
        <v>0.93333333333333302</v>
      </c>
      <c r="K192" s="14">
        <v>26</v>
      </c>
      <c r="L192" s="14">
        <v>24</v>
      </c>
      <c r="M192" s="10">
        <v>0.92307692307692302</v>
      </c>
      <c r="N192" s="14"/>
      <c r="O192" s="14"/>
      <c r="P192" s="14"/>
      <c r="Q192" s="14">
        <v>2</v>
      </c>
      <c r="R192" s="23"/>
      <c r="S192" s="23"/>
      <c r="T192" s="23"/>
      <c r="U192" s="23"/>
      <c r="V192" t="s">
        <v>27</v>
      </c>
      <c r="W192" t="s">
        <v>27</v>
      </c>
    </row>
    <row r="193" spans="1:23" x14ac:dyDescent="0.25">
      <c r="A193" s="23">
        <v>130604</v>
      </c>
      <c r="B193" t="s">
        <v>55</v>
      </c>
      <c r="C193" t="s">
        <v>26</v>
      </c>
      <c r="D193" s="1">
        <v>44102</v>
      </c>
      <c r="E193" s="14">
        <v>1752</v>
      </c>
      <c r="F193" s="14">
        <v>951</v>
      </c>
      <c r="G193" s="10">
        <v>0.54280821917808197</v>
      </c>
      <c r="H193" s="14">
        <v>53</v>
      </c>
      <c r="I193" s="14">
        <v>22</v>
      </c>
      <c r="J193" s="10">
        <v>0.41509433962264197</v>
      </c>
      <c r="K193" s="14">
        <v>22</v>
      </c>
      <c r="L193" s="14">
        <v>16</v>
      </c>
      <c r="M193" s="10">
        <v>0.72727272727272696</v>
      </c>
      <c r="N193" s="14"/>
      <c r="O193" s="14"/>
      <c r="P193" s="14"/>
      <c r="Q193" s="14">
        <v>10</v>
      </c>
      <c r="R193" s="23"/>
      <c r="S193" s="23"/>
      <c r="T193" s="23"/>
      <c r="U193" s="23"/>
      <c r="V193" t="s">
        <v>27</v>
      </c>
      <c r="W193" t="s">
        <v>27</v>
      </c>
    </row>
    <row r="194" spans="1:23" x14ac:dyDescent="0.25">
      <c r="A194" s="23">
        <v>132089</v>
      </c>
      <c r="B194" t="s">
        <v>57</v>
      </c>
      <c r="C194" t="s">
        <v>26</v>
      </c>
      <c r="D194" s="1">
        <v>44102</v>
      </c>
      <c r="E194" s="14">
        <v>1665</v>
      </c>
      <c r="F194" s="14">
        <v>1450</v>
      </c>
      <c r="G194" s="10">
        <v>0.87087087087087101</v>
      </c>
      <c r="H194" s="14">
        <v>31</v>
      </c>
      <c r="I194" s="14">
        <v>30</v>
      </c>
      <c r="J194" s="10">
        <v>0.967741935483871</v>
      </c>
      <c r="K194" s="14">
        <v>26</v>
      </c>
      <c r="L194" s="14">
        <v>21</v>
      </c>
      <c r="M194" s="10">
        <v>0.80769230769230804</v>
      </c>
      <c r="N194" s="14"/>
      <c r="O194" s="14"/>
      <c r="P194" s="14"/>
      <c r="Q194" s="14">
        <v>4</v>
      </c>
      <c r="R194" s="23"/>
      <c r="S194" s="23"/>
      <c r="T194" s="23"/>
      <c r="U194" s="23"/>
      <c r="V194" t="s">
        <v>27</v>
      </c>
      <c r="W194" t="s">
        <v>27</v>
      </c>
    </row>
    <row r="195" spans="1:23" x14ac:dyDescent="0.25">
      <c r="A195" s="23">
        <v>134778</v>
      </c>
      <c r="B195" t="s">
        <v>61</v>
      </c>
      <c r="C195" t="s">
        <v>26</v>
      </c>
      <c r="D195" s="1">
        <v>44102</v>
      </c>
      <c r="E195" s="14">
        <v>489</v>
      </c>
      <c r="F195" s="14">
        <v>456</v>
      </c>
      <c r="G195" s="10">
        <v>0.93251533742331305</v>
      </c>
      <c r="H195" s="14">
        <v>3</v>
      </c>
      <c r="I195" s="14">
        <v>3</v>
      </c>
      <c r="J195" s="10">
        <v>1</v>
      </c>
      <c r="K195" s="14">
        <v>1</v>
      </c>
      <c r="L195" s="14">
        <v>1</v>
      </c>
      <c r="M195" s="10">
        <v>1</v>
      </c>
      <c r="N195" s="14"/>
      <c r="O195" s="14"/>
      <c r="P195" s="14"/>
      <c r="Q195" s="14">
        <v>0</v>
      </c>
      <c r="R195" s="23"/>
      <c r="S195" s="23"/>
      <c r="T195" s="23"/>
      <c r="U195" s="23"/>
      <c r="V195" t="s">
        <v>27</v>
      </c>
      <c r="W195" t="s">
        <v>27</v>
      </c>
    </row>
    <row r="196" spans="1:23" x14ac:dyDescent="0.25">
      <c r="A196" s="23">
        <v>135099</v>
      </c>
      <c r="B196" t="s">
        <v>63</v>
      </c>
      <c r="C196" t="s">
        <v>26</v>
      </c>
      <c r="D196" s="1">
        <v>44102</v>
      </c>
      <c r="E196" s="14">
        <v>622</v>
      </c>
      <c r="F196" s="14">
        <v>592</v>
      </c>
      <c r="G196" s="10">
        <v>0.95176848874598097</v>
      </c>
      <c r="H196" s="14">
        <v>12</v>
      </c>
      <c r="I196" s="14">
        <v>12</v>
      </c>
      <c r="J196" s="10">
        <v>1</v>
      </c>
      <c r="K196" s="14">
        <v>9</v>
      </c>
      <c r="L196" s="14">
        <v>9</v>
      </c>
      <c r="M196" s="10">
        <v>1</v>
      </c>
      <c r="N196" s="14"/>
      <c r="O196" s="14"/>
      <c r="P196" s="14"/>
      <c r="Q196" s="14">
        <v>0</v>
      </c>
      <c r="R196" s="23"/>
      <c r="S196" s="23"/>
      <c r="T196" s="23"/>
      <c r="U196" s="23"/>
      <c r="V196" t="s">
        <v>27</v>
      </c>
      <c r="W196" t="s">
        <v>27</v>
      </c>
    </row>
    <row r="197" spans="1:23" x14ac:dyDescent="0.25">
      <c r="A197" s="23">
        <v>136420</v>
      </c>
      <c r="B197" t="s">
        <v>67</v>
      </c>
      <c r="C197" t="s">
        <v>26</v>
      </c>
      <c r="D197" s="1">
        <v>44102</v>
      </c>
      <c r="E197" s="14">
        <v>1075</v>
      </c>
      <c r="F197" s="14">
        <v>1019</v>
      </c>
      <c r="G197" s="10">
        <v>0.947906976744186</v>
      </c>
      <c r="H197" s="14">
        <v>2</v>
      </c>
      <c r="I197" s="14">
        <v>2</v>
      </c>
      <c r="J197" s="10">
        <v>1</v>
      </c>
      <c r="K197" s="14">
        <v>6</v>
      </c>
      <c r="L197" s="14">
        <v>6</v>
      </c>
      <c r="M197" s="10">
        <v>1</v>
      </c>
      <c r="N197" s="14"/>
      <c r="O197" s="14"/>
      <c r="P197" s="14"/>
      <c r="Q197" s="14">
        <v>2</v>
      </c>
      <c r="R197" s="23"/>
      <c r="S197" s="23"/>
      <c r="T197" s="23"/>
      <c r="U197" s="23"/>
      <c r="V197" t="s">
        <v>27</v>
      </c>
      <c r="W197" t="s">
        <v>27</v>
      </c>
    </row>
    <row r="198" spans="1:23" x14ac:dyDescent="0.25">
      <c r="A198" s="23">
        <v>136521</v>
      </c>
      <c r="B198" t="s">
        <v>69</v>
      </c>
      <c r="C198" t="s">
        <v>26</v>
      </c>
      <c r="D198" s="1">
        <v>44102</v>
      </c>
      <c r="E198" s="14">
        <v>1213</v>
      </c>
      <c r="F198" s="14">
        <v>1095</v>
      </c>
      <c r="G198" s="10">
        <v>0.90272052761747701</v>
      </c>
      <c r="H198" s="14">
        <v>4</v>
      </c>
      <c r="I198" s="14">
        <v>4</v>
      </c>
      <c r="J198" s="10">
        <v>1</v>
      </c>
      <c r="K198" s="14">
        <v>0</v>
      </c>
      <c r="L198" s="14">
        <v>0</v>
      </c>
      <c r="M198" s="10">
        <v>0</v>
      </c>
      <c r="N198" s="14"/>
      <c r="O198" s="14"/>
      <c r="P198" s="14"/>
      <c r="Q198" s="14">
        <v>1</v>
      </c>
      <c r="R198" s="23"/>
      <c r="S198" s="23"/>
      <c r="T198" s="23"/>
      <c r="U198" s="23"/>
      <c r="V198" t="s">
        <v>27</v>
      </c>
      <c r="W198" t="s">
        <v>27</v>
      </c>
    </row>
    <row r="199" spans="1:23" x14ac:dyDescent="0.25">
      <c r="A199" s="23">
        <v>136951</v>
      </c>
      <c r="B199" t="s">
        <v>71</v>
      </c>
      <c r="C199" t="s">
        <v>26</v>
      </c>
      <c r="D199" s="1">
        <v>44102</v>
      </c>
      <c r="E199" s="14">
        <v>751</v>
      </c>
      <c r="F199" s="14">
        <v>722</v>
      </c>
      <c r="G199" s="10">
        <v>0.96138482023967997</v>
      </c>
      <c r="H199" s="14">
        <v>2</v>
      </c>
      <c r="I199" s="14">
        <v>2</v>
      </c>
      <c r="J199" s="10">
        <v>1</v>
      </c>
      <c r="K199" s="14">
        <v>10</v>
      </c>
      <c r="L199" s="14">
        <v>10</v>
      </c>
      <c r="M199" s="10">
        <v>1</v>
      </c>
      <c r="N199" s="14"/>
      <c r="O199" s="14"/>
      <c r="P199" s="14"/>
      <c r="Q199" s="14">
        <v>0</v>
      </c>
      <c r="R199" s="23"/>
      <c r="S199" s="23"/>
      <c r="T199" s="23"/>
      <c r="U199" s="23"/>
      <c r="V199" t="s">
        <v>27</v>
      </c>
      <c r="W199" t="s">
        <v>27</v>
      </c>
    </row>
    <row r="200" spans="1:23" x14ac:dyDescent="0.25">
      <c r="A200" s="23">
        <v>137010</v>
      </c>
      <c r="B200" t="s">
        <v>73</v>
      </c>
      <c r="C200" t="s">
        <v>26</v>
      </c>
      <c r="D200" s="1">
        <v>44102</v>
      </c>
      <c r="E200" s="14">
        <v>928</v>
      </c>
      <c r="F200" s="14">
        <v>874</v>
      </c>
      <c r="G200" s="10">
        <v>0.94181034482758597</v>
      </c>
      <c r="H200" s="14">
        <v>14</v>
      </c>
      <c r="I200" s="14">
        <v>13</v>
      </c>
      <c r="J200" s="10">
        <v>0.92857142857142905</v>
      </c>
      <c r="K200" s="14">
        <v>23</v>
      </c>
      <c r="L200" s="14">
        <v>21</v>
      </c>
      <c r="M200" s="10">
        <v>0.91304347826086996</v>
      </c>
      <c r="N200" s="14"/>
      <c r="O200" s="14"/>
      <c r="P200" s="14"/>
      <c r="Q200" s="14">
        <v>1</v>
      </c>
      <c r="R200" s="23"/>
      <c r="S200" s="23"/>
      <c r="T200" s="23"/>
      <c r="U200" s="23"/>
      <c r="V200" t="s">
        <v>27</v>
      </c>
      <c r="W200" t="s">
        <v>27</v>
      </c>
    </row>
    <row r="201" spans="1:23" x14ac:dyDescent="0.25">
      <c r="A201" s="23">
        <v>137259</v>
      </c>
      <c r="B201" t="s">
        <v>75</v>
      </c>
      <c r="C201" t="s">
        <v>26</v>
      </c>
      <c r="D201" s="1">
        <v>44102</v>
      </c>
      <c r="E201" s="14">
        <v>906</v>
      </c>
      <c r="F201" s="14">
        <v>815</v>
      </c>
      <c r="G201" s="10">
        <v>0.89955849889624695</v>
      </c>
      <c r="H201" s="14">
        <v>6</v>
      </c>
      <c r="I201" s="14">
        <v>4</v>
      </c>
      <c r="J201" s="10">
        <v>0.66666666666666696</v>
      </c>
      <c r="K201" s="14">
        <v>21</v>
      </c>
      <c r="L201" s="14">
        <v>19</v>
      </c>
      <c r="M201" s="10">
        <v>0.90476190476190499</v>
      </c>
      <c r="N201" s="14"/>
      <c r="O201" s="14"/>
      <c r="P201" s="14"/>
      <c r="Q201" s="14">
        <v>2</v>
      </c>
      <c r="R201" s="23"/>
      <c r="S201" s="23"/>
      <c r="T201" s="23"/>
      <c r="U201" s="23"/>
      <c r="V201" t="s">
        <v>27</v>
      </c>
      <c r="W201" t="s">
        <v>27</v>
      </c>
    </row>
    <row r="202" spans="1:23" x14ac:dyDescent="0.25">
      <c r="A202" s="23">
        <v>137287</v>
      </c>
      <c r="B202" t="s">
        <v>77</v>
      </c>
      <c r="C202" t="s">
        <v>26</v>
      </c>
      <c r="D202" s="1">
        <v>44102</v>
      </c>
      <c r="E202" s="14">
        <v>1104</v>
      </c>
      <c r="F202" s="14">
        <v>1000</v>
      </c>
      <c r="G202" s="10">
        <v>0.90579710144927505</v>
      </c>
      <c r="H202" s="14">
        <v>33</v>
      </c>
      <c r="I202" s="14">
        <v>31</v>
      </c>
      <c r="J202" s="10">
        <v>0.939393939393939</v>
      </c>
      <c r="K202" s="14">
        <v>18</v>
      </c>
      <c r="L202" s="14">
        <v>15</v>
      </c>
      <c r="M202" s="10">
        <v>0.83333333333333304</v>
      </c>
      <c r="N202" s="14"/>
      <c r="O202" s="14"/>
      <c r="P202" s="14"/>
      <c r="Q202" s="14">
        <v>1</v>
      </c>
      <c r="R202" s="23"/>
      <c r="S202" s="23"/>
      <c r="T202" s="23"/>
      <c r="U202" s="23"/>
      <c r="V202" t="s">
        <v>27</v>
      </c>
      <c r="W202" t="s">
        <v>27</v>
      </c>
    </row>
    <row r="203" spans="1:23" x14ac:dyDescent="0.25">
      <c r="A203" s="23">
        <v>137726</v>
      </c>
      <c r="B203" t="s">
        <v>79</v>
      </c>
      <c r="C203" t="s">
        <v>26</v>
      </c>
      <c r="D203" s="1">
        <v>44102</v>
      </c>
      <c r="E203" s="14">
        <v>1077</v>
      </c>
      <c r="F203" s="14">
        <v>939</v>
      </c>
      <c r="G203" s="10">
        <v>0.871866295264624</v>
      </c>
      <c r="H203" s="14">
        <v>2</v>
      </c>
      <c r="I203" s="14">
        <v>2</v>
      </c>
      <c r="J203" s="10">
        <v>1</v>
      </c>
      <c r="K203" s="14">
        <v>0</v>
      </c>
      <c r="L203" s="14">
        <v>0</v>
      </c>
      <c r="M203" s="10">
        <v>0</v>
      </c>
      <c r="N203" s="14"/>
      <c r="O203" s="14"/>
      <c r="P203" s="14"/>
      <c r="Q203" s="14">
        <v>6</v>
      </c>
      <c r="R203" s="23"/>
      <c r="S203" s="23"/>
      <c r="T203" s="23"/>
      <c r="U203" s="23"/>
      <c r="V203" t="s">
        <v>27</v>
      </c>
      <c r="W203" t="s">
        <v>27</v>
      </c>
    </row>
    <row r="204" spans="1:23" x14ac:dyDescent="0.25">
      <c r="A204" s="23">
        <v>138012</v>
      </c>
      <c r="B204" t="s">
        <v>81</v>
      </c>
      <c r="C204" t="s">
        <v>26</v>
      </c>
      <c r="D204" s="1">
        <v>44102</v>
      </c>
      <c r="E204" s="14">
        <v>1231</v>
      </c>
      <c r="F204" s="14">
        <v>1104</v>
      </c>
      <c r="G204" s="10">
        <v>0.89683184402924498</v>
      </c>
      <c r="H204" s="14">
        <v>40</v>
      </c>
      <c r="I204" s="14">
        <v>38</v>
      </c>
      <c r="J204" s="10">
        <v>0.95</v>
      </c>
      <c r="K204" s="14">
        <v>25</v>
      </c>
      <c r="L204" s="14">
        <v>21</v>
      </c>
      <c r="M204" s="10">
        <v>0.84</v>
      </c>
      <c r="N204" s="14"/>
      <c r="O204" s="14"/>
      <c r="P204" s="14"/>
      <c r="Q204" s="14">
        <v>3</v>
      </c>
      <c r="R204" s="23"/>
      <c r="S204" s="23"/>
      <c r="T204" s="23"/>
      <c r="U204" s="23"/>
      <c r="V204" t="s">
        <v>27</v>
      </c>
      <c r="W204" t="s">
        <v>27</v>
      </c>
    </row>
    <row r="205" spans="1:23" x14ac:dyDescent="0.25">
      <c r="A205" s="23">
        <v>138013</v>
      </c>
      <c r="B205" t="s">
        <v>83</v>
      </c>
      <c r="C205" t="s">
        <v>26</v>
      </c>
      <c r="D205" s="1">
        <v>44102</v>
      </c>
      <c r="E205" s="14">
        <v>1034</v>
      </c>
      <c r="F205" s="14">
        <v>969</v>
      </c>
      <c r="G205" s="10">
        <v>0.93713733075435202</v>
      </c>
      <c r="H205" s="14">
        <v>16</v>
      </c>
      <c r="I205" s="14">
        <v>15</v>
      </c>
      <c r="J205" s="10">
        <v>0.9375</v>
      </c>
      <c r="K205" s="14">
        <v>6</v>
      </c>
      <c r="L205" s="14">
        <v>5</v>
      </c>
      <c r="M205" s="10">
        <v>0.83333333333333304</v>
      </c>
      <c r="N205" s="14"/>
      <c r="O205" s="14"/>
      <c r="P205" s="14"/>
      <c r="Q205" s="14">
        <v>0</v>
      </c>
      <c r="R205" s="23"/>
      <c r="S205" s="23"/>
      <c r="T205" s="23"/>
      <c r="U205" s="23"/>
      <c r="V205" t="s">
        <v>27</v>
      </c>
      <c r="W205" t="s">
        <v>27</v>
      </c>
    </row>
    <row r="206" spans="1:23" x14ac:dyDescent="0.25">
      <c r="A206" s="23">
        <v>138166</v>
      </c>
      <c r="B206" t="s">
        <v>85</v>
      </c>
      <c r="C206" t="s">
        <v>26</v>
      </c>
      <c r="D206" s="1">
        <v>44102</v>
      </c>
      <c r="E206" s="14">
        <v>752</v>
      </c>
      <c r="F206" s="14">
        <v>697</v>
      </c>
      <c r="G206" s="10">
        <v>0.92686170212765995</v>
      </c>
      <c r="H206" s="14">
        <v>73</v>
      </c>
      <c r="I206" s="14">
        <v>65</v>
      </c>
      <c r="J206" s="10">
        <v>0.89041095890411004</v>
      </c>
      <c r="K206" s="14">
        <v>41</v>
      </c>
      <c r="L206" s="14">
        <v>37</v>
      </c>
      <c r="M206" s="10">
        <v>0.90243902439024404</v>
      </c>
      <c r="N206" s="14"/>
      <c r="O206" s="14"/>
      <c r="P206" s="14"/>
      <c r="Q206" s="14">
        <v>4</v>
      </c>
      <c r="R206" s="23"/>
      <c r="S206" s="23"/>
      <c r="T206" s="23"/>
      <c r="U206" s="23"/>
      <c r="V206" t="s">
        <v>27</v>
      </c>
      <c r="W206" t="s">
        <v>27</v>
      </c>
    </row>
    <row r="207" spans="1:23" x14ac:dyDescent="0.25">
      <c r="A207" s="23">
        <v>138192</v>
      </c>
      <c r="B207" t="s">
        <v>87</v>
      </c>
      <c r="C207" t="s">
        <v>26</v>
      </c>
      <c r="D207" s="1">
        <v>44102</v>
      </c>
      <c r="E207" s="14">
        <v>677</v>
      </c>
      <c r="F207" s="14">
        <v>608</v>
      </c>
      <c r="G207" s="10">
        <v>0.89807976366321995</v>
      </c>
      <c r="H207" s="14">
        <v>17</v>
      </c>
      <c r="I207" s="14">
        <v>15</v>
      </c>
      <c r="J207" s="10">
        <v>0.88235294117647101</v>
      </c>
      <c r="K207" s="14">
        <v>6</v>
      </c>
      <c r="L207" s="14">
        <v>5</v>
      </c>
      <c r="M207" s="10">
        <v>0.83333333333333304</v>
      </c>
      <c r="N207" s="14"/>
      <c r="O207" s="14"/>
      <c r="P207" s="14"/>
      <c r="Q207" s="14">
        <v>0</v>
      </c>
      <c r="R207" s="23"/>
      <c r="S207" s="23"/>
      <c r="T207" s="23"/>
      <c r="U207" s="23"/>
      <c r="V207" t="s">
        <v>27</v>
      </c>
      <c r="W207" t="s">
        <v>27</v>
      </c>
    </row>
    <row r="208" spans="1:23" x14ac:dyDescent="0.25">
      <c r="A208" s="23">
        <v>138659</v>
      </c>
      <c r="B208" t="s">
        <v>89</v>
      </c>
      <c r="C208" t="s">
        <v>26</v>
      </c>
      <c r="D208" s="1">
        <v>44102</v>
      </c>
      <c r="E208" s="14">
        <v>480</v>
      </c>
      <c r="F208" s="14">
        <v>468</v>
      </c>
      <c r="G208" s="10">
        <v>0.97499999999999998</v>
      </c>
      <c r="H208" s="14">
        <v>35</v>
      </c>
      <c r="I208" s="14">
        <v>35</v>
      </c>
      <c r="J208" s="10">
        <v>1</v>
      </c>
      <c r="K208" s="14">
        <v>4</v>
      </c>
      <c r="L208" s="14">
        <v>4</v>
      </c>
      <c r="M208" s="10">
        <v>1</v>
      </c>
      <c r="N208" s="14"/>
      <c r="O208" s="14"/>
      <c r="P208" s="14"/>
      <c r="Q208" s="14">
        <v>0</v>
      </c>
      <c r="R208" s="23"/>
      <c r="S208" s="23"/>
      <c r="T208" s="23"/>
      <c r="U208" s="23"/>
      <c r="V208" t="s">
        <v>27</v>
      </c>
      <c r="W208" t="s">
        <v>27</v>
      </c>
    </row>
    <row r="209" spans="1:23" x14ac:dyDescent="0.25">
      <c r="A209" s="23">
        <v>138731</v>
      </c>
      <c r="B209" t="s">
        <v>91</v>
      </c>
      <c r="C209" t="s">
        <v>26</v>
      </c>
      <c r="D209" s="1">
        <v>44102</v>
      </c>
      <c r="E209" s="14">
        <v>295</v>
      </c>
      <c r="F209" s="14">
        <v>269</v>
      </c>
      <c r="G209" s="10">
        <v>0.91186440677966096</v>
      </c>
      <c r="H209" s="14">
        <v>11</v>
      </c>
      <c r="I209" s="14">
        <v>9</v>
      </c>
      <c r="J209" s="10">
        <v>0.81818181818181801</v>
      </c>
      <c r="K209" s="14">
        <v>5</v>
      </c>
      <c r="L209" s="14">
        <v>4</v>
      </c>
      <c r="M209" s="10">
        <v>0.8</v>
      </c>
      <c r="N209" s="14"/>
      <c r="O209" s="14"/>
      <c r="P209" s="14"/>
      <c r="Q209" s="14">
        <v>1</v>
      </c>
      <c r="R209" s="23"/>
      <c r="S209" s="23"/>
      <c r="T209" s="23"/>
      <c r="U209" s="23"/>
      <c r="V209" t="s">
        <v>27</v>
      </c>
      <c r="W209" t="s">
        <v>27</v>
      </c>
    </row>
    <row r="210" spans="1:23" x14ac:dyDescent="0.25">
      <c r="A210" s="23">
        <v>139198</v>
      </c>
      <c r="B210" t="s">
        <v>93</v>
      </c>
      <c r="C210" t="s">
        <v>26</v>
      </c>
      <c r="D210" s="1">
        <v>44102</v>
      </c>
      <c r="E210" s="14">
        <v>435</v>
      </c>
      <c r="F210" s="14">
        <v>405</v>
      </c>
      <c r="G210" s="10">
        <v>0.931034482758621</v>
      </c>
      <c r="H210" s="14">
        <v>2</v>
      </c>
      <c r="I210" s="14">
        <v>2</v>
      </c>
      <c r="J210" s="10">
        <v>1</v>
      </c>
      <c r="K210" s="14">
        <v>10</v>
      </c>
      <c r="L210" s="14">
        <v>10</v>
      </c>
      <c r="M210" s="10">
        <v>1</v>
      </c>
      <c r="N210" s="14"/>
      <c r="O210" s="14"/>
      <c r="P210" s="14"/>
      <c r="Q210" s="14">
        <v>3</v>
      </c>
      <c r="R210" s="23"/>
      <c r="S210" s="23"/>
      <c r="T210" s="23"/>
      <c r="U210" s="23"/>
      <c r="V210" t="s">
        <v>27</v>
      </c>
      <c r="W210" t="s">
        <v>27</v>
      </c>
    </row>
    <row r="211" spans="1:23" x14ac:dyDescent="0.25">
      <c r="A211" s="23">
        <v>139333</v>
      </c>
      <c r="B211" t="s">
        <v>95</v>
      </c>
      <c r="C211" t="s">
        <v>26</v>
      </c>
      <c r="D211" s="1">
        <v>44102</v>
      </c>
      <c r="E211" s="14">
        <v>741</v>
      </c>
      <c r="F211" s="14">
        <v>675</v>
      </c>
      <c r="G211" s="10">
        <v>0.91093117408906898</v>
      </c>
      <c r="H211" s="14">
        <v>7</v>
      </c>
      <c r="I211" s="14">
        <v>7</v>
      </c>
      <c r="J211" s="10">
        <v>1</v>
      </c>
      <c r="K211" s="14">
        <v>3</v>
      </c>
      <c r="L211" s="14">
        <v>3</v>
      </c>
      <c r="M211" s="10">
        <v>1</v>
      </c>
      <c r="N211" s="14"/>
      <c r="O211" s="14"/>
      <c r="P211" s="14"/>
      <c r="Q211" s="14">
        <v>1</v>
      </c>
      <c r="R211" s="23"/>
      <c r="S211" s="23"/>
      <c r="T211" s="23"/>
      <c r="U211" s="23"/>
      <c r="V211" t="s">
        <v>27</v>
      </c>
      <c r="W211" t="s">
        <v>27</v>
      </c>
    </row>
    <row r="212" spans="1:23" x14ac:dyDescent="0.25">
      <c r="A212" s="23">
        <v>139567</v>
      </c>
      <c r="B212" t="s">
        <v>97</v>
      </c>
      <c r="C212" t="s">
        <v>26</v>
      </c>
      <c r="D212" s="1">
        <v>44102</v>
      </c>
      <c r="E212" s="14">
        <v>204</v>
      </c>
      <c r="F212" s="14">
        <v>188</v>
      </c>
      <c r="G212" s="10">
        <v>0.92156862745098</v>
      </c>
      <c r="H212" s="14">
        <v>13</v>
      </c>
      <c r="I212" s="14">
        <v>13</v>
      </c>
      <c r="J212" s="10">
        <v>1</v>
      </c>
      <c r="K212" s="14">
        <v>15</v>
      </c>
      <c r="L212" s="14">
        <v>15</v>
      </c>
      <c r="M212" s="10">
        <v>1</v>
      </c>
      <c r="N212" s="14"/>
      <c r="O212" s="14"/>
      <c r="P212" s="14"/>
      <c r="Q212" s="14">
        <v>1</v>
      </c>
      <c r="R212" s="23"/>
      <c r="S212" s="23"/>
      <c r="T212" s="23"/>
      <c r="U212" s="23"/>
      <c r="V212" t="s">
        <v>27</v>
      </c>
      <c r="W212" t="s">
        <v>27</v>
      </c>
    </row>
    <row r="213" spans="1:23" x14ac:dyDescent="0.25">
      <c r="A213" s="23">
        <v>139943</v>
      </c>
      <c r="B213" t="s">
        <v>99</v>
      </c>
      <c r="C213" t="s">
        <v>26</v>
      </c>
      <c r="D213" s="1">
        <v>44102</v>
      </c>
      <c r="E213" s="14">
        <v>222</v>
      </c>
      <c r="F213" s="14">
        <v>197</v>
      </c>
      <c r="G213" s="10">
        <v>0.88738738738738698</v>
      </c>
      <c r="H213" s="14">
        <v>3</v>
      </c>
      <c r="I213" s="14">
        <v>2</v>
      </c>
      <c r="J213" s="10">
        <v>0.66666666666666696</v>
      </c>
      <c r="K213" s="14">
        <v>11</v>
      </c>
      <c r="L213" s="14">
        <v>9</v>
      </c>
      <c r="M213" s="10">
        <v>0.81818181818181801</v>
      </c>
      <c r="N213" s="14"/>
      <c r="O213" s="14"/>
      <c r="P213" s="14"/>
      <c r="Q213" s="14">
        <v>0</v>
      </c>
      <c r="R213" s="23"/>
      <c r="S213" s="23"/>
      <c r="T213" s="23"/>
      <c r="U213" s="23"/>
      <c r="V213" t="s">
        <v>27</v>
      </c>
      <c r="W213" t="s">
        <v>27</v>
      </c>
    </row>
    <row r="214" spans="1:23" x14ac:dyDescent="0.25">
      <c r="A214" s="23">
        <v>140857</v>
      </c>
      <c r="B214" t="s">
        <v>101</v>
      </c>
      <c r="C214" t="s">
        <v>26</v>
      </c>
      <c r="D214" s="1">
        <v>44102</v>
      </c>
      <c r="E214" s="14">
        <v>666</v>
      </c>
      <c r="F214" s="14">
        <v>633</v>
      </c>
      <c r="G214" s="10">
        <v>0.95045045045044996</v>
      </c>
      <c r="H214" s="14">
        <v>8</v>
      </c>
      <c r="I214" s="14">
        <v>6</v>
      </c>
      <c r="J214" s="10">
        <v>0.75</v>
      </c>
      <c r="K214" s="14">
        <v>11</v>
      </c>
      <c r="L214" s="14">
        <v>11</v>
      </c>
      <c r="M214" s="10">
        <v>1</v>
      </c>
      <c r="N214" s="14"/>
      <c r="O214" s="14"/>
      <c r="P214" s="14"/>
      <c r="Q214" s="14">
        <v>0</v>
      </c>
      <c r="R214" s="23"/>
      <c r="S214" s="23"/>
      <c r="T214" s="23"/>
      <c r="U214" s="23"/>
      <c r="V214" t="s">
        <v>27</v>
      </c>
      <c r="W214" t="s">
        <v>27</v>
      </c>
    </row>
    <row r="215" spans="1:23" x14ac:dyDescent="0.25">
      <c r="A215" s="23">
        <v>140994</v>
      </c>
      <c r="B215" t="s">
        <v>104</v>
      </c>
      <c r="C215" t="s">
        <v>46</v>
      </c>
      <c r="D215" s="1">
        <v>44102</v>
      </c>
      <c r="E215" s="14">
        <v>529</v>
      </c>
      <c r="F215" s="14">
        <v>221</v>
      </c>
      <c r="G215" s="10">
        <v>0.41776937618147397</v>
      </c>
      <c r="H215" s="14">
        <v>5</v>
      </c>
      <c r="I215" s="14">
        <v>3</v>
      </c>
      <c r="J215" s="10">
        <v>0.6</v>
      </c>
      <c r="K215" s="14">
        <v>6</v>
      </c>
      <c r="L215" s="14">
        <v>4</v>
      </c>
      <c r="M215" s="10">
        <v>0.66666666666666696</v>
      </c>
      <c r="N215" s="14">
        <v>1</v>
      </c>
      <c r="O215" s="14">
        <v>229</v>
      </c>
      <c r="P215" s="14">
        <v>27</v>
      </c>
      <c r="Q215" s="14">
        <v>10</v>
      </c>
      <c r="R215" s="23"/>
      <c r="S215" s="23"/>
      <c r="T215" s="23"/>
      <c r="U215" s="23"/>
      <c r="V215" t="s">
        <v>102</v>
      </c>
      <c r="W215" t="s">
        <v>27</v>
      </c>
    </row>
    <row r="216" spans="1:23" x14ac:dyDescent="0.25">
      <c r="A216" s="23">
        <v>141009</v>
      </c>
      <c r="B216" t="s">
        <v>106</v>
      </c>
      <c r="C216" t="s">
        <v>26</v>
      </c>
      <c r="D216" s="1">
        <v>44102</v>
      </c>
      <c r="E216" s="14">
        <v>1098</v>
      </c>
      <c r="F216" s="14">
        <v>1012</v>
      </c>
      <c r="G216" s="10">
        <v>0.92167577413479096</v>
      </c>
      <c r="H216" s="14">
        <v>30</v>
      </c>
      <c r="I216" s="14">
        <v>24</v>
      </c>
      <c r="J216" s="10">
        <v>0.8</v>
      </c>
      <c r="K216" s="14">
        <v>43</v>
      </c>
      <c r="L216" s="14">
        <v>38</v>
      </c>
      <c r="M216" s="10">
        <v>0.88372093023255804</v>
      </c>
      <c r="N216" s="14"/>
      <c r="O216" s="14"/>
      <c r="P216" s="14"/>
      <c r="Q216" s="14">
        <v>8</v>
      </c>
      <c r="R216" s="23"/>
      <c r="S216" s="23"/>
      <c r="T216" s="23"/>
      <c r="U216" s="23"/>
      <c r="V216" t="s">
        <v>27</v>
      </c>
      <c r="W216" t="s">
        <v>27</v>
      </c>
    </row>
    <row r="217" spans="1:23" x14ac:dyDescent="0.25">
      <c r="A217" s="23">
        <v>141970</v>
      </c>
      <c r="B217" t="s">
        <v>108</v>
      </c>
      <c r="C217" t="s">
        <v>46</v>
      </c>
      <c r="D217" s="1">
        <v>44102</v>
      </c>
      <c r="E217" s="14">
        <v>584</v>
      </c>
      <c r="F217" s="14">
        <v>487</v>
      </c>
      <c r="G217" s="10">
        <v>0.83390410958904104</v>
      </c>
      <c r="H217" s="14">
        <v>6</v>
      </c>
      <c r="I217" s="14">
        <v>6</v>
      </c>
      <c r="J217" s="10">
        <v>1</v>
      </c>
      <c r="K217" s="14">
        <v>10</v>
      </c>
      <c r="L217" s="14">
        <v>6</v>
      </c>
      <c r="M217" s="10">
        <v>0.6</v>
      </c>
      <c r="N217" s="14">
        <v>0</v>
      </c>
      <c r="O217" s="14">
        <v>53</v>
      </c>
      <c r="P217" s="14">
        <v>17</v>
      </c>
      <c r="Q217" s="14">
        <v>5</v>
      </c>
      <c r="R217" s="23"/>
      <c r="S217" s="23"/>
      <c r="T217" s="23"/>
      <c r="U217" s="23"/>
      <c r="V217" t="s">
        <v>102</v>
      </c>
      <c r="W217" t="s">
        <v>27</v>
      </c>
    </row>
    <row r="218" spans="1:23" x14ac:dyDescent="0.25">
      <c r="A218" s="23">
        <v>142173</v>
      </c>
      <c r="B218" t="s">
        <v>110</v>
      </c>
      <c r="C218" t="s">
        <v>46</v>
      </c>
      <c r="D218" s="1">
        <v>44102</v>
      </c>
      <c r="E218" s="14">
        <v>540</v>
      </c>
      <c r="F218" s="14">
        <v>429</v>
      </c>
      <c r="G218" s="10">
        <v>0.79444444444444395</v>
      </c>
      <c r="H218" s="14">
        <v>8</v>
      </c>
      <c r="I218" s="14">
        <v>8</v>
      </c>
      <c r="J218" s="10">
        <v>1</v>
      </c>
      <c r="K218" s="14">
        <v>1</v>
      </c>
      <c r="L218" s="14">
        <v>1</v>
      </c>
      <c r="M218" s="10">
        <v>1</v>
      </c>
      <c r="N218" s="14">
        <v>1</v>
      </c>
      <c r="O218" s="14">
        <v>89</v>
      </c>
      <c r="P218" s="14">
        <v>0</v>
      </c>
      <c r="Q218" s="14">
        <v>5</v>
      </c>
      <c r="R218" s="23"/>
      <c r="S218" s="23"/>
      <c r="T218" s="23"/>
      <c r="U218" s="23"/>
      <c r="V218" t="s">
        <v>102</v>
      </c>
      <c r="W218" t="s">
        <v>27</v>
      </c>
    </row>
    <row r="219" spans="1:23" x14ac:dyDescent="0.25">
      <c r="A219" s="23">
        <v>142607</v>
      </c>
      <c r="B219" t="s">
        <v>112</v>
      </c>
      <c r="C219" t="s">
        <v>26</v>
      </c>
      <c r="D219" s="1">
        <v>44102</v>
      </c>
      <c r="E219" s="14">
        <v>151</v>
      </c>
      <c r="F219" s="14">
        <v>79</v>
      </c>
      <c r="G219" s="10">
        <v>0.52317880794701999</v>
      </c>
      <c r="H219" s="14">
        <v>78</v>
      </c>
      <c r="I219" s="14">
        <v>47</v>
      </c>
      <c r="J219" s="10">
        <v>0.60256410256410298</v>
      </c>
      <c r="K219" s="14">
        <v>59</v>
      </c>
      <c r="L219" s="14">
        <v>25</v>
      </c>
      <c r="M219" s="10">
        <v>0.42372881355932202</v>
      </c>
      <c r="N219" s="14"/>
      <c r="O219" s="14"/>
      <c r="P219" s="14"/>
      <c r="Q219" s="14">
        <v>7</v>
      </c>
      <c r="R219" s="23"/>
      <c r="S219" s="23"/>
      <c r="T219" s="23"/>
      <c r="U219" s="23"/>
      <c r="V219" t="s">
        <v>27</v>
      </c>
      <c r="W219" t="s">
        <v>27</v>
      </c>
    </row>
    <row r="220" spans="1:23" x14ac:dyDescent="0.25">
      <c r="A220" s="23">
        <v>143327</v>
      </c>
      <c r="B220" t="s">
        <v>114</v>
      </c>
      <c r="C220" t="s">
        <v>26</v>
      </c>
      <c r="D220" s="1">
        <v>44102</v>
      </c>
      <c r="E220" s="14">
        <v>817</v>
      </c>
      <c r="F220" s="14">
        <v>724</v>
      </c>
      <c r="G220" s="10">
        <v>0.88616891064871495</v>
      </c>
      <c r="H220" s="14">
        <v>15</v>
      </c>
      <c r="I220" s="14">
        <v>12</v>
      </c>
      <c r="J220" s="10">
        <v>0.8</v>
      </c>
      <c r="K220" s="14">
        <v>24</v>
      </c>
      <c r="L220" s="14">
        <v>16</v>
      </c>
      <c r="M220" s="10">
        <v>0.66666666666666696</v>
      </c>
      <c r="N220" s="14"/>
      <c r="O220" s="14"/>
      <c r="P220" s="14"/>
      <c r="Q220" s="14">
        <v>4</v>
      </c>
      <c r="R220" s="23"/>
      <c r="S220" s="23"/>
      <c r="T220" s="23"/>
      <c r="U220" s="23"/>
      <c r="V220" t="s">
        <v>27</v>
      </c>
      <c r="W220" t="s">
        <v>27</v>
      </c>
    </row>
    <row r="221" spans="1:23" x14ac:dyDescent="0.25">
      <c r="A221" s="23">
        <v>143802</v>
      </c>
      <c r="B221" t="s">
        <v>116</v>
      </c>
      <c r="C221" t="s">
        <v>26</v>
      </c>
      <c r="D221" s="1">
        <v>44102</v>
      </c>
      <c r="E221" s="14">
        <v>394</v>
      </c>
      <c r="F221" s="14">
        <v>354</v>
      </c>
      <c r="G221" s="10">
        <v>0.89847715736040601</v>
      </c>
      <c r="H221" s="14">
        <v>8</v>
      </c>
      <c r="I221" s="14">
        <v>7</v>
      </c>
      <c r="J221" s="10">
        <v>0.875</v>
      </c>
      <c r="K221" s="14">
        <v>7</v>
      </c>
      <c r="L221" s="14">
        <v>7</v>
      </c>
      <c r="M221" s="10">
        <v>1</v>
      </c>
      <c r="N221" s="14"/>
      <c r="O221" s="14"/>
      <c r="P221" s="14"/>
      <c r="Q221" s="14">
        <v>0</v>
      </c>
      <c r="R221" s="23"/>
      <c r="S221" s="23"/>
      <c r="T221" s="23"/>
      <c r="U221" s="23"/>
      <c r="V221" t="s">
        <v>27</v>
      </c>
      <c r="W221" t="s">
        <v>27</v>
      </c>
    </row>
    <row r="222" spans="1:23" x14ac:dyDescent="0.25">
      <c r="A222" s="23">
        <v>143803</v>
      </c>
      <c r="B222" t="s">
        <v>126</v>
      </c>
      <c r="C222" t="s">
        <v>26</v>
      </c>
      <c r="D222" s="1">
        <v>44102</v>
      </c>
      <c r="E222" s="14">
        <v>992</v>
      </c>
      <c r="F222" s="14">
        <v>940</v>
      </c>
      <c r="G222" s="10">
        <v>0.94758064516129004</v>
      </c>
      <c r="H222" s="14">
        <v>30</v>
      </c>
      <c r="I222" s="14">
        <v>29</v>
      </c>
      <c r="J222" s="10">
        <v>0.96666666666666701</v>
      </c>
      <c r="K222" s="14">
        <v>19</v>
      </c>
      <c r="L222" s="14">
        <v>18</v>
      </c>
      <c r="M222" s="10">
        <v>0.94736842105263197</v>
      </c>
      <c r="N222" s="14"/>
      <c r="O222" s="14"/>
      <c r="P222" s="14"/>
      <c r="Q222" s="14">
        <v>2</v>
      </c>
      <c r="R222" s="23"/>
      <c r="S222" s="23"/>
      <c r="T222" s="23"/>
      <c r="U222" s="23"/>
      <c r="V222" t="s">
        <v>27</v>
      </c>
      <c r="W222" t="s">
        <v>27</v>
      </c>
    </row>
    <row r="223" spans="1:23" x14ac:dyDescent="0.25">
      <c r="A223" s="23">
        <v>143804</v>
      </c>
      <c r="B223" t="s">
        <v>118</v>
      </c>
      <c r="C223" t="s">
        <v>26</v>
      </c>
      <c r="D223" s="1">
        <v>44102</v>
      </c>
      <c r="E223" s="14">
        <v>536</v>
      </c>
      <c r="F223" s="14">
        <v>415</v>
      </c>
      <c r="G223" s="10">
        <v>0.77425373134328401</v>
      </c>
      <c r="H223" s="14">
        <v>13</v>
      </c>
      <c r="I223" s="14">
        <v>12</v>
      </c>
      <c r="J223" s="10">
        <v>0.92307692307692302</v>
      </c>
      <c r="K223" s="14">
        <v>5</v>
      </c>
      <c r="L223" s="14">
        <v>5</v>
      </c>
      <c r="M223" s="10">
        <v>1</v>
      </c>
      <c r="N223" s="14"/>
      <c r="O223" s="14"/>
      <c r="P223" s="14"/>
      <c r="Q223" s="14">
        <v>0</v>
      </c>
      <c r="R223" s="23"/>
      <c r="S223" s="23"/>
      <c r="T223" s="23"/>
      <c r="U223" s="23"/>
      <c r="V223" t="s">
        <v>27</v>
      </c>
      <c r="W223" t="s">
        <v>27</v>
      </c>
    </row>
    <row r="224" spans="1:23" x14ac:dyDescent="0.25">
      <c r="A224" s="23">
        <v>144501</v>
      </c>
      <c r="B224" t="s">
        <v>120</v>
      </c>
      <c r="C224" t="s">
        <v>26</v>
      </c>
      <c r="D224" s="1">
        <v>44102</v>
      </c>
      <c r="E224" s="14">
        <v>454</v>
      </c>
      <c r="F224" s="14">
        <v>421</v>
      </c>
      <c r="G224" s="10">
        <v>0.92731277533039602</v>
      </c>
      <c r="H224" s="14">
        <v>11</v>
      </c>
      <c r="I224" s="14">
        <v>10</v>
      </c>
      <c r="J224" s="10">
        <v>0.90909090909090895</v>
      </c>
      <c r="K224" s="14">
        <v>6</v>
      </c>
      <c r="L224" s="14">
        <v>6</v>
      </c>
      <c r="M224" s="10">
        <v>1</v>
      </c>
      <c r="N224" s="14"/>
      <c r="O224" s="14"/>
      <c r="P224" s="14"/>
      <c r="Q224" s="14">
        <v>0</v>
      </c>
      <c r="R224" s="23"/>
      <c r="S224" s="23"/>
      <c r="T224" s="23"/>
      <c r="U224" s="23"/>
      <c r="V224" t="s">
        <v>27</v>
      </c>
      <c r="W224" t="s">
        <v>27</v>
      </c>
    </row>
    <row r="225" spans="1:23" x14ac:dyDescent="0.25">
      <c r="A225" s="23">
        <v>144748</v>
      </c>
      <c r="B225" t="s">
        <v>172</v>
      </c>
      <c r="C225" t="s">
        <v>26</v>
      </c>
      <c r="D225" s="1">
        <v>44102</v>
      </c>
      <c r="E225" s="14">
        <v>664</v>
      </c>
      <c r="F225" s="14">
        <v>572</v>
      </c>
      <c r="G225" s="10">
        <v>0.86144578313252995</v>
      </c>
      <c r="H225" s="14">
        <v>11</v>
      </c>
      <c r="I225" s="14">
        <v>11</v>
      </c>
      <c r="J225" s="10">
        <v>1</v>
      </c>
      <c r="K225" s="14">
        <v>17</v>
      </c>
      <c r="L225" s="14">
        <v>9</v>
      </c>
      <c r="M225" s="10">
        <v>0.52941176470588203</v>
      </c>
      <c r="N225" s="14"/>
      <c r="O225" s="14"/>
      <c r="P225" s="14"/>
      <c r="Q225" s="14">
        <v>6</v>
      </c>
      <c r="R225" s="23"/>
      <c r="S225" s="23"/>
      <c r="T225" s="23"/>
      <c r="U225" s="23"/>
      <c r="V225" t="s">
        <v>27</v>
      </c>
      <c r="W225" t="s">
        <v>27</v>
      </c>
    </row>
    <row r="226" spans="1:23" x14ac:dyDescent="0.25">
      <c r="A226" s="23">
        <v>145741</v>
      </c>
      <c r="B226" t="s">
        <v>122</v>
      </c>
      <c r="C226" t="s">
        <v>26</v>
      </c>
      <c r="D226" s="1">
        <v>44102</v>
      </c>
      <c r="E226" s="14">
        <v>320</v>
      </c>
      <c r="F226" s="14">
        <v>245</v>
      </c>
      <c r="G226" s="10">
        <v>0.765625</v>
      </c>
      <c r="H226" s="14">
        <v>320</v>
      </c>
      <c r="I226" s="14">
        <v>245</v>
      </c>
      <c r="J226" s="10">
        <v>0.765625</v>
      </c>
      <c r="K226" s="14">
        <v>75</v>
      </c>
      <c r="L226" s="14">
        <v>55</v>
      </c>
      <c r="M226" s="10">
        <v>0.73333333333333295</v>
      </c>
      <c r="N226" s="14"/>
      <c r="O226" s="14"/>
      <c r="P226" s="14"/>
      <c r="Q226" s="14">
        <v>4</v>
      </c>
      <c r="R226" s="23"/>
      <c r="S226" s="23"/>
      <c r="T226" s="23"/>
      <c r="U226" s="23"/>
      <c r="V226" t="s">
        <v>27</v>
      </c>
      <c r="W226" t="s">
        <v>27</v>
      </c>
    </row>
    <row r="227" spans="1:23" x14ac:dyDescent="0.25">
      <c r="A227" s="23">
        <v>146820</v>
      </c>
      <c r="B227" t="s">
        <v>124</v>
      </c>
      <c r="C227" t="s">
        <v>26</v>
      </c>
      <c r="D227" s="1">
        <v>44102</v>
      </c>
      <c r="E227" s="14">
        <v>723</v>
      </c>
      <c r="F227" s="14">
        <v>648</v>
      </c>
      <c r="G227" s="10">
        <v>0.89626556016597503</v>
      </c>
      <c r="H227" s="14">
        <v>13</v>
      </c>
      <c r="I227" s="14">
        <v>12</v>
      </c>
      <c r="J227" s="10">
        <v>0.92307692307692302</v>
      </c>
      <c r="K227" s="14">
        <v>20</v>
      </c>
      <c r="L227" s="14">
        <v>16</v>
      </c>
      <c r="M227" s="10">
        <v>0.8</v>
      </c>
      <c r="N227" s="14"/>
      <c r="O227" s="14"/>
      <c r="P227" s="14"/>
      <c r="Q227" s="14">
        <v>1</v>
      </c>
      <c r="R227" s="23"/>
      <c r="S227" s="23"/>
      <c r="T227" s="23"/>
      <c r="U227" s="23"/>
      <c r="V227" t="s">
        <v>27</v>
      </c>
      <c r="W227" t="s">
        <v>27</v>
      </c>
    </row>
    <row r="228" spans="1:23" s="25" customFormat="1" x14ac:dyDescent="0.25">
      <c r="D228" s="26"/>
      <c r="E228" s="27">
        <f>SUM(E183:E227)</f>
        <v>30443</v>
      </c>
      <c r="F228" s="27">
        <f>SUM(F183:F227)</f>
        <v>26591</v>
      </c>
      <c r="G228" s="28">
        <f>F228/E228</f>
        <v>0.87346844923299283</v>
      </c>
      <c r="H228" s="27">
        <f>SUM(H183:H227)</f>
        <v>1183</v>
      </c>
      <c r="I228" s="27">
        <f>SUM(I183:I227)</f>
        <v>823</v>
      </c>
      <c r="J228" s="28">
        <f>I228/H228</f>
        <v>0.69568892645815728</v>
      </c>
      <c r="K228" s="27">
        <f>SUM(K183:K227)</f>
        <v>690</v>
      </c>
      <c r="L228" s="27">
        <f>SUM(L183:L227)</f>
        <v>561</v>
      </c>
      <c r="M228" s="28">
        <f>L228/K228</f>
        <v>0.81304347826086953</v>
      </c>
      <c r="N228" s="27">
        <f t="shared" ref="N228:U228" si="4">SUM(N183:N227)</f>
        <v>2</v>
      </c>
      <c r="O228" s="27">
        <f t="shared" si="4"/>
        <v>371</v>
      </c>
      <c r="P228" s="27">
        <f t="shared" si="4"/>
        <v>44</v>
      </c>
      <c r="Q228" s="27">
        <f t="shared" si="4"/>
        <v>103</v>
      </c>
      <c r="R228" s="27">
        <f t="shared" si="4"/>
        <v>0</v>
      </c>
      <c r="S228" s="27">
        <f t="shared" si="4"/>
        <v>0</v>
      </c>
      <c r="T228" s="27">
        <f t="shared" si="4"/>
        <v>0</v>
      </c>
      <c r="U228" s="27">
        <f t="shared" si="4"/>
        <v>0</v>
      </c>
    </row>
    <row r="233" spans="1:23" x14ac:dyDescent="0.25">
      <c r="C233" s="17" t="s">
        <v>191</v>
      </c>
      <c r="D233" s="17">
        <f>COUNTIF(D$4:D$227,"28/09/2020")</f>
        <v>45</v>
      </c>
      <c r="E233" s="35">
        <f>E228</f>
        <v>30443</v>
      </c>
      <c r="F233" s="35">
        <f t="shared" ref="F233:U233" si="5">F228</f>
        <v>26591</v>
      </c>
      <c r="G233" s="40">
        <f t="shared" si="5"/>
        <v>0.87346844923299283</v>
      </c>
      <c r="H233" s="35">
        <f t="shared" si="5"/>
        <v>1183</v>
      </c>
      <c r="I233" s="35">
        <f t="shared" si="5"/>
        <v>823</v>
      </c>
      <c r="J233" s="40">
        <f t="shared" si="5"/>
        <v>0.69568892645815728</v>
      </c>
      <c r="K233" s="35">
        <f t="shared" si="5"/>
        <v>690</v>
      </c>
      <c r="L233" s="35">
        <f t="shared" si="5"/>
        <v>561</v>
      </c>
      <c r="M233" s="40">
        <f t="shared" si="5"/>
        <v>0.81304347826086953</v>
      </c>
      <c r="N233" s="35">
        <f t="shared" si="5"/>
        <v>2</v>
      </c>
      <c r="O233" s="35">
        <f t="shared" si="5"/>
        <v>371</v>
      </c>
      <c r="P233" s="35">
        <f t="shared" si="5"/>
        <v>44</v>
      </c>
      <c r="Q233" s="35">
        <f t="shared" si="5"/>
        <v>103</v>
      </c>
      <c r="R233" s="35">
        <f t="shared" si="5"/>
        <v>0</v>
      </c>
      <c r="S233" s="35">
        <f t="shared" si="5"/>
        <v>0</v>
      </c>
      <c r="T233" s="35">
        <f t="shared" si="5"/>
        <v>0</v>
      </c>
      <c r="U233" s="35">
        <f t="shared" si="5"/>
        <v>0</v>
      </c>
    </row>
    <row r="234" spans="1:23" x14ac:dyDescent="0.25">
      <c r="C234" s="17" t="s">
        <v>192</v>
      </c>
      <c r="D234" s="17">
        <f>COUNTIF(D$4:D$227,"29/09/2020")</f>
        <v>43</v>
      </c>
      <c r="E234" s="35">
        <f>E182</f>
        <v>28278</v>
      </c>
      <c r="F234" s="35">
        <f t="shared" ref="F234:U234" si="6">F182</f>
        <v>24894</v>
      </c>
      <c r="G234" s="40">
        <f t="shared" si="6"/>
        <v>0.88033099936346271</v>
      </c>
      <c r="H234" s="35">
        <f t="shared" si="6"/>
        <v>1138</v>
      </c>
      <c r="I234" s="35">
        <f t="shared" si="6"/>
        <v>816</v>
      </c>
      <c r="J234" s="40">
        <f t="shared" si="6"/>
        <v>0.71704745166959583</v>
      </c>
      <c r="K234" s="35">
        <f t="shared" si="6"/>
        <v>617</v>
      </c>
      <c r="L234" s="35">
        <f t="shared" si="6"/>
        <v>525</v>
      </c>
      <c r="M234" s="40">
        <f t="shared" si="6"/>
        <v>0.85089141004862234</v>
      </c>
      <c r="N234" s="35">
        <f t="shared" si="6"/>
        <v>1</v>
      </c>
      <c r="O234" s="35">
        <f t="shared" si="6"/>
        <v>227</v>
      </c>
      <c r="P234" s="35">
        <f t="shared" si="6"/>
        <v>56</v>
      </c>
      <c r="Q234" s="35">
        <f t="shared" si="6"/>
        <v>79</v>
      </c>
      <c r="R234" s="35">
        <f t="shared" si="6"/>
        <v>0</v>
      </c>
      <c r="S234" s="35">
        <f t="shared" si="6"/>
        <v>0</v>
      </c>
      <c r="T234" s="35">
        <f t="shared" si="6"/>
        <v>0</v>
      </c>
      <c r="U234" s="35">
        <f t="shared" si="6"/>
        <v>0</v>
      </c>
    </row>
    <row r="235" spans="1:23" x14ac:dyDescent="0.25">
      <c r="C235" s="69" t="s">
        <v>193</v>
      </c>
      <c r="D235" s="65">
        <f>COUNTIF(D$4:D$227,"30/09/2020")</f>
        <v>42</v>
      </c>
      <c r="E235" s="35">
        <f>E138</f>
        <v>26364</v>
      </c>
      <c r="F235" s="35">
        <f t="shared" ref="F235:U235" si="7">F138</f>
        <v>23133</v>
      </c>
      <c r="G235" s="40">
        <f t="shared" si="7"/>
        <v>0.87744651797906237</v>
      </c>
      <c r="H235" s="35">
        <f t="shared" si="7"/>
        <v>974</v>
      </c>
      <c r="I235" s="35">
        <f t="shared" si="7"/>
        <v>793</v>
      </c>
      <c r="J235" s="40">
        <f t="shared" si="7"/>
        <v>0.81416837782340867</v>
      </c>
      <c r="K235" s="35">
        <f t="shared" si="7"/>
        <v>629</v>
      </c>
      <c r="L235" s="35">
        <f t="shared" si="7"/>
        <v>516</v>
      </c>
      <c r="M235" s="40">
        <f t="shared" si="7"/>
        <v>0.82034976152623207</v>
      </c>
      <c r="N235" s="35">
        <f t="shared" si="7"/>
        <v>0</v>
      </c>
      <c r="O235" s="35">
        <f t="shared" si="7"/>
        <v>51</v>
      </c>
      <c r="P235" s="35">
        <f t="shared" si="7"/>
        <v>50</v>
      </c>
      <c r="Q235" s="35">
        <f t="shared" si="7"/>
        <v>80</v>
      </c>
      <c r="R235" s="35">
        <f t="shared" si="7"/>
        <v>0</v>
      </c>
      <c r="S235" s="35">
        <f t="shared" si="7"/>
        <v>0</v>
      </c>
      <c r="T235" s="35">
        <f t="shared" si="7"/>
        <v>0</v>
      </c>
      <c r="U235" s="35">
        <f t="shared" si="7"/>
        <v>0</v>
      </c>
    </row>
    <row r="236" spans="1:23" x14ac:dyDescent="0.25">
      <c r="C236" s="69" t="s">
        <v>194</v>
      </c>
      <c r="D236" s="65">
        <f>COUNTIF(D$4:D$227,"1/10/2020")</f>
        <v>47</v>
      </c>
      <c r="E236" s="35">
        <f>E95</f>
        <v>30272</v>
      </c>
      <c r="F236" s="35">
        <f t="shared" ref="F236:U236" si="8">F95</f>
        <v>27079</v>
      </c>
      <c r="G236" s="40">
        <f t="shared" si="8"/>
        <v>0.89452299154334036</v>
      </c>
      <c r="H236" s="35">
        <f t="shared" si="8"/>
        <v>1146</v>
      </c>
      <c r="I236" s="35">
        <f t="shared" si="8"/>
        <v>983</v>
      </c>
      <c r="J236" s="40">
        <f t="shared" si="8"/>
        <v>0.85776614310645727</v>
      </c>
      <c r="K236" s="35">
        <f t="shared" si="8"/>
        <v>744</v>
      </c>
      <c r="L236" s="35">
        <f t="shared" si="8"/>
        <v>627</v>
      </c>
      <c r="M236" s="40">
        <f t="shared" si="8"/>
        <v>0.842741935483871</v>
      </c>
      <c r="N236" s="35">
        <f t="shared" si="8"/>
        <v>0</v>
      </c>
      <c r="O236" s="35">
        <f t="shared" si="8"/>
        <v>51</v>
      </c>
      <c r="P236" s="35">
        <f t="shared" si="8"/>
        <v>43</v>
      </c>
      <c r="Q236" s="35">
        <f t="shared" si="8"/>
        <v>89</v>
      </c>
      <c r="R236" s="35">
        <f t="shared" si="8"/>
        <v>0</v>
      </c>
      <c r="S236" s="35">
        <f t="shared" si="8"/>
        <v>0</v>
      </c>
      <c r="T236" s="35">
        <f t="shared" si="8"/>
        <v>0</v>
      </c>
      <c r="U236" s="35">
        <f t="shared" si="8"/>
        <v>0</v>
      </c>
    </row>
    <row r="237" spans="1:23" x14ac:dyDescent="0.25">
      <c r="C237" s="69" t="s">
        <v>195</v>
      </c>
      <c r="D237" s="65">
        <f>COUNTIF(D$4:D$227,"2/10/2020")</f>
        <v>43</v>
      </c>
      <c r="E237" s="35">
        <f>E47</f>
        <v>29372</v>
      </c>
      <c r="F237" s="35">
        <f t="shared" ref="F237:U237" si="9">F47</f>
        <v>25315</v>
      </c>
      <c r="G237" s="40">
        <f t="shared" si="9"/>
        <v>0.8618752553452268</v>
      </c>
      <c r="H237" s="35">
        <f t="shared" si="9"/>
        <v>1109</v>
      </c>
      <c r="I237" s="35">
        <f t="shared" si="9"/>
        <v>914</v>
      </c>
      <c r="J237" s="40">
        <f t="shared" si="9"/>
        <v>0.82416591523895399</v>
      </c>
      <c r="K237" s="35">
        <f t="shared" si="9"/>
        <v>718</v>
      </c>
      <c r="L237" s="35">
        <f t="shared" si="9"/>
        <v>572</v>
      </c>
      <c r="M237" s="40">
        <f t="shared" si="9"/>
        <v>0.79665738161559885</v>
      </c>
      <c r="N237" s="35">
        <f t="shared" si="9"/>
        <v>0</v>
      </c>
      <c r="O237" s="35">
        <f t="shared" si="9"/>
        <v>0</v>
      </c>
      <c r="P237" s="35">
        <f t="shared" si="9"/>
        <v>0</v>
      </c>
      <c r="Q237" s="35">
        <f t="shared" si="9"/>
        <v>77</v>
      </c>
      <c r="R237" s="35">
        <f t="shared" si="9"/>
        <v>0</v>
      </c>
      <c r="S237" s="35">
        <f t="shared" si="9"/>
        <v>0</v>
      </c>
      <c r="T237" s="35">
        <f t="shared" si="9"/>
        <v>0</v>
      </c>
      <c r="U237" s="35">
        <f t="shared" si="9"/>
        <v>0</v>
      </c>
    </row>
    <row r="238" spans="1:23" x14ac:dyDescent="0.25">
      <c r="C238" t="s">
        <v>158</v>
      </c>
      <c r="D238">
        <f>MAX(D233:D237)</f>
        <v>47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28"/>
  <sheetViews>
    <sheetView workbookViewId="0">
      <pane ySplit="2400" topLeftCell="A118" activePane="bottomLeft"/>
      <selection activeCell="A3" sqref="A3:XFD3"/>
      <selection pane="bottomLeft" activeCell="D112" sqref="D112"/>
    </sheetView>
  </sheetViews>
  <sheetFormatPr defaultRowHeight="15" x14ac:dyDescent="0.25"/>
  <cols>
    <col min="2" max="2" width="31.42578125" customWidth="1"/>
    <col min="4" max="4" width="15.140625" customWidth="1"/>
  </cols>
  <sheetData>
    <row r="1" spans="1:23" x14ac:dyDescent="0.25">
      <c r="A1" t="s">
        <v>153</v>
      </c>
    </row>
    <row r="3" spans="1:23" s="16" customFormat="1" ht="90" x14ac:dyDescent="0.25">
      <c r="A3" s="16" t="s">
        <v>1</v>
      </c>
      <c r="B3" s="16" t="s">
        <v>2</v>
      </c>
      <c r="C3" s="16" t="s">
        <v>3</v>
      </c>
      <c r="D3" s="16" t="s">
        <v>4</v>
      </c>
      <c r="E3" s="31" t="s">
        <v>5</v>
      </c>
      <c r="F3" s="31" t="s">
        <v>6</v>
      </c>
      <c r="G3" s="31" t="s">
        <v>7</v>
      </c>
      <c r="H3" s="37" t="s">
        <v>8</v>
      </c>
      <c r="I3" s="37" t="s">
        <v>9</v>
      </c>
      <c r="J3" s="37" t="s">
        <v>10</v>
      </c>
      <c r="K3" s="33" t="s">
        <v>11</v>
      </c>
      <c r="L3" s="33" t="s">
        <v>12</v>
      </c>
      <c r="M3" s="33" t="s">
        <v>13</v>
      </c>
      <c r="N3" s="34" t="s">
        <v>14</v>
      </c>
      <c r="O3" s="34" t="s">
        <v>15</v>
      </c>
      <c r="P3" s="34" t="s">
        <v>16</v>
      </c>
      <c r="Q3" s="32" t="s">
        <v>17</v>
      </c>
      <c r="R3" s="32" t="s">
        <v>18</v>
      </c>
      <c r="S3" s="32" t="s">
        <v>19</v>
      </c>
      <c r="T3" s="32" t="s">
        <v>20</v>
      </c>
      <c r="U3" s="32" t="s">
        <v>21</v>
      </c>
      <c r="V3" s="16" t="s">
        <v>22</v>
      </c>
      <c r="W3" s="16" t="s">
        <v>23</v>
      </c>
    </row>
    <row r="4" spans="1:23" s="59" customFormat="1" x14ac:dyDescent="0.25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3" x14ac:dyDescent="0.25">
      <c r="A5" t="s">
        <v>24</v>
      </c>
      <c r="B5" t="s">
        <v>25</v>
      </c>
      <c r="C5" t="s">
        <v>26</v>
      </c>
      <c r="D5" s="1">
        <v>44095</v>
      </c>
      <c r="E5" s="14">
        <v>70</v>
      </c>
      <c r="F5" s="14">
        <v>66</v>
      </c>
      <c r="G5" s="10">
        <v>0.94285714285714295</v>
      </c>
      <c r="H5" s="14">
        <v>1</v>
      </c>
      <c r="I5" s="14">
        <v>1</v>
      </c>
      <c r="J5" s="10">
        <v>1</v>
      </c>
      <c r="K5" s="14">
        <v>2</v>
      </c>
      <c r="L5" s="14">
        <v>1</v>
      </c>
      <c r="M5" s="10">
        <v>0.5</v>
      </c>
      <c r="N5" s="14"/>
      <c r="O5" s="14"/>
      <c r="P5" s="14"/>
      <c r="Q5" s="14">
        <v>3</v>
      </c>
      <c r="R5" s="23"/>
      <c r="S5" s="23"/>
      <c r="T5" s="23"/>
      <c r="U5" s="23"/>
      <c r="V5" t="s">
        <v>27</v>
      </c>
      <c r="W5" t="s">
        <v>27</v>
      </c>
    </row>
    <row r="6" spans="1:23" x14ac:dyDescent="0.25">
      <c r="A6" t="s">
        <v>28</v>
      </c>
      <c r="B6" t="s">
        <v>29</v>
      </c>
      <c r="C6" t="s">
        <v>26</v>
      </c>
      <c r="D6" s="1">
        <v>44095</v>
      </c>
      <c r="E6" s="14">
        <v>91</v>
      </c>
      <c r="F6" s="14">
        <v>53</v>
      </c>
      <c r="G6" s="10">
        <v>0.58241758241758201</v>
      </c>
      <c r="H6" s="14">
        <v>0</v>
      </c>
      <c r="I6" s="14">
        <v>0</v>
      </c>
      <c r="J6" s="10">
        <v>0</v>
      </c>
      <c r="K6" s="14">
        <v>0</v>
      </c>
      <c r="L6" s="14">
        <v>0</v>
      </c>
      <c r="M6" s="10">
        <v>0</v>
      </c>
      <c r="N6" s="14"/>
      <c r="O6" s="14"/>
      <c r="P6" s="14"/>
      <c r="Q6" s="14">
        <v>0</v>
      </c>
      <c r="R6" s="23"/>
      <c r="S6" s="23"/>
      <c r="T6" s="23"/>
      <c r="U6" s="23"/>
      <c r="V6" t="s">
        <v>27</v>
      </c>
      <c r="W6" t="s">
        <v>27</v>
      </c>
    </row>
    <row r="7" spans="1:23" x14ac:dyDescent="0.25">
      <c r="A7" t="s">
        <v>30</v>
      </c>
      <c r="B7" t="s">
        <v>31</v>
      </c>
      <c r="C7" t="s">
        <v>26</v>
      </c>
      <c r="D7" s="1">
        <v>44095</v>
      </c>
      <c r="E7" s="14">
        <v>117</v>
      </c>
      <c r="F7" s="14">
        <v>103</v>
      </c>
      <c r="G7" s="10">
        <v>0.88034188034187999</v>
      </c>
      <c r="H7" s="14">
        <v>0</v>
      </c>
      <c r="I7" s="14">
        <v>0</v>
      </c>
      <c r="J7" s="10">
        <v>0</v>
      </c>
      <c r="K7" s="14">
        <v>3</v>
      </c>
      <c r="L7" s="14">
        <v>3</v>
      </c>
      <c r="M7" s="10">
        <v>1</v>
      </c>
      <c r="N7" s="14"/>
      <c r="O7" s="14"/>
      <c r="P7" s="14"/>
      <c r="Q7" s="14">
        <v>0</v>
      </c>
      <c r="R7" s="23"/>
      <c r="S7" s="23"/>
      <c r="T7" s="23"/>
      <c r="U7" s="23"/>
      <c r="V7" t="s">
        <v>27</v>
      </c>
      <c r="W7" t="s">
        <v>27</v>
      </c>
    </row>
    <row r="8" spans="1:23" x14ac:dyDescent="0.25">
      <c r="A8" t="s">
        <v>32</v>
      </c>
      <c r="B8" t="s">
        <v>33</v>
      </c>
      <c r="C8" t="s">
        <v>26</v>
      </c>
      <c r="D8" s="1">
        <v>44095</v>
      </c>
      <c r="E8" s="14">
        <v>91</v>
      </c>
      <c r="F8" s="14">
        <v>70</v>
      </c>
      <c r="G8" s="10">
        <v>0.76923076923076905</v>
      </c>
      <c r="H8" s="14">
        <v>0</v>
      </c>
      <c r="I8" s="14">
        <v>0</v>
      </c>
      <c r="J8" s="10">
        <v>0</v>
      </c>
      <c r="K8" s="14">
        <v>3</v>
      </c>
      <c r="L8" s="14">
        <v>2</v>
      </c>
      <c r="M8" s="10">
        <v>0.66666666666666696</v>
      </c>
      <c r="N8" s="14"/>
      <c r="O8" s="14"/>
      <c r="P8" s="14"/>
      <c r="Q8" s="14">
        <v>1</v>
      </c>
      <c r="R8" s="23"/>
      <c r="S8" s="23"/>
      <c r="T8" s="23"/>
      <c r="U8" s="23"/>
      <c r="V8" t="s">
        <v>27</v>
      </c>
      <c r="W8" t="s">
        <v>27</v>
      </c>
    </row>
    <row r="9" spans="1:23" x14ac:dyDescent="0.25">
      <c r="A9" t="s">
        <v>34</v>
      </c>
      <c r="B9" t="s">
        <v>35</v>
      </c>
      <c r="C9" t="s">
        <v>26</v>
      </c>
      <c r="D9" s="1">
        <v>44095</v>
      </c>
      <c r="E9" s="14">
        <v>63</v>
      </c>
      <c r="F9" s="14">
        <v>47</v>
      </c>
      <c r="G9" s="10">
        <v>0.74603174603174605</v>
      </c>
      <c r="H9" s="14">
        <v>2</v>
      </c>
      <c r="I9" s="14">
        <v>2</v>
      </c>
      <c r="J9" s="10">
        <v>1</v>
      </c>
      <c r="K9" s="14">
        <v>0</v>
      </c>
      <c r="L9" s="14">
        <v>0</v>
      </c>
      <c r="M9" s="10">
        <v>0</v>
      </c>
      <c r="N9" s="14"/>
      <c r="O9" s="14"/>
      <c r="P9" s="14"/>
      <c r="Q9" s="14">
        <v>1</v>
      </c>
      <c r="R9" s="23"/>
      <c r="S9" s="23"/>
      <c r="T9" s="23"/>
      <c r="U9" s="23"/>
      <c r="V9" t="s">
        <v>27</v>
      </c>
      <c r="W9" t="s">
        <v>27</v>
      </c>
    </row>
    <row r="10" spans="1:23" x14ac:dyDescent="0.25">
      <c r="A10" t="s">
        <v>36</v>
      </c>
      <c r="B10" t="s">
        <v>37</v>
      </c>
      <c r="C10" t="s">
        <v>26</v>
      </c>
      <c r="D10" s="1">
        <v>44095</v>
      </c>
      <c r="E10" s="14">
        <v>665</v>
      </c>
      <c r="F10" s="14">
        <v>603</v>
      </c>
      <c r="G10" s="10">
        <v>0.906766917293233</v>
      </c>
      <c r="H10" s="14">
        <v>4</v>
      </c>
      <c r="I10" s="14">
        <v>4</v>
      </c>
      <c r="J10" s="10">
        <v>1</v>
      </c>
      <c r="K10" s="14">
        <v>27</v>
      </c>
      <c r="L10" s="14">
        <v>6</v>
      </c>
      <c r="M10" s="10">
        <v>0.22222222222222199</v>
      </c>
      <c r="N10" s="14"/>
      <c r="O10" s="14"/>
      <c r="P10" s="14"/>
      <c r="Q10" s="14">
        <v>0</v>
      </c>
      <c r="R10" s="23"/>
      <c r="S10" s="23"/>
      <c r="T10" s="23"/>
      <c r="U10" s="23"/>
      <c r="V10" t="s">
        <v>27</v>
      </c>
      <c r="W10" t="s">
        <v>27</v>
      </c>
    </row>
    <row r="11" spans="1:23" x14ac:dyDescent="0.25">
      <c r="A11" t="s">
        <v>38</v>
      </c>
      <c r="B11" t="s">
        <v>39</v>
      </c>
      <c r="C11" t="s">
        <v>26</v>
      </c>
      <c r="D11" s="1">
        <v>44095</v>
      </c>
      <c r="E11" s="14">
        <v>609</v>
      </c>
      <c r="F11" s="14">
        <v>551</v>
      </c>
      <c r="G11" s="10">
        <v>0.90476190476190499</v>
      </c>
      <c r="H11" s="14">
        <v>10</v>
      </c>
      <c r="I11" s="14">
        <v>13</v>
      </c>
      <c r="J11" s="10">
        <v>1.3</v>
      </c>
      <c r="K11" s="14">
        <v>13</v>
      </c>
      <c r="L11" s="14">
        <v>10</v>
      </c>
      <c r="M11" s="10">
        <v>0.76923076923076905</v>
      </c>
      <c r="N11" s="14"/>
      <c r="O11" s="14"/>
      <c r="P11" s="14"/>
      <c r="Q11" s="14">
        <v>0</v>
      </c>
      <c r="R11" s="23"/>
      <c r="S11" s="23"/>
      <c r="T11" s="23"/>
      <c r="U11" s="23"/>
      <c r="V11" t="s">
        <v>27</v>
      </c>
      <c r="W11" t="s">
        <v>27</v>
      </c>
    </row>
    <row r="12" spans="1:23" x14ac:dyDescent="0.25">
      <c r="A12" t="s">
        <v>40</v>
      </c>
      <c r="B12" t="s">
        <v>41</v>
      </c>
      <c r="C12" t="s">
        <v>26</v>
      </c>
      <c r="D12" s="1">
        <v>44095</v>
      </c>
      <c r="E12" s="14">
        <v>850</v>
      </c>
      <c r="F12" s="14">
        <v>716</v>
      </c>
      <c r="G12" s="10">
        <v>0.84235294117647097</v>
      </c>
      <c r="H12" s="14">
        <v>30</v>
      </c>
      <c r="I12" s="14">
        <v>25</v>
      </c>
      <c r="J12" s="10">
        <v>0.83333333333333304</v>
      </c>
      <c r="K12" s="14">
        <v>31</v>
      </c>
      <c r="L12" s="14">
        <v>26</v>
      </c>
      <c r="M12" s="10">
        <v>0.83870967741935498</v>
      </c>
      <c r="N12" s="14"/>
      <c r="O12" s="14"/>
      <c r="P12" s="14"/>
      <c r="Q12" s="14">
        <v>2</v>
      </c>
      <c r="R12" s="23"/>
      <c r="S12" s="23"/>
      <c r="T12" s="23"/>
      <c r="U12" s="23"/>
      <c r="V12" t="s">
        <v>27</v>
      </c>
      <c r="W12" t="s">
        <v>27</v>
      </c>
    </row>
    <row r="13" spans="1:23" x14ac:dyDescent="0.25">
      <c r="A13" t="s">
        <v>42</v>
      </c>
      <c r="B13" t="s">
        <v>43</v>
      </c>
      <c r="C13" t="s">
        <v>26</v>
      </c>
      <c r="D13" s="1">
        <v>44095</v>
      </c>
      <c r="E13" s="14">
        <v>972</v>
      </c>
      <c r="F13" s="14">
        <v>910</v>
      </c>
      <c r="G13" s="10">
        <v>0.936213991769547</v>
      </c>
      <c r="H13" s="14">
        <v>3</v>
      </c>
      <c r="I13" s="14">
        <v>3</v>
      </c>
      <c r="J13" s="10">
        <v>1</v>
      </c>
      <c r="K13" s="14">
        <v>4</v>
      </c>
      <c r="L13" s="14">
        <v>3</v>
      </c>
      <c r="M13" s="10">
        <v>0.75</v>
      </c>
      <c r="N13" s="14"/>
      <c r="O13" s="14"/>
      <c r="P13" s="14"/>
      <c r="Q13" s="14">
        <v>5</v>
      </c>
      <c r="R13" s="23"/>
      <c r="S13" s="23"/>
      <c r="T13" s="23"/>
      <c r="U13" s="23"/>
      <c r="V13" t="s">
        <v>27</v>
      </c>
      <c r="W13" t="s">
        <v>27</v>
      </c>
    </row>
    <row r="14" spans="1:23" x14ac:dyDescent="0.25">
      <c r="A14" t="s">
        <v>48</v>
      </c>
      <c r="B14" t="s">
        <v>49</v>
      </c>
      <c r="C14" t="s">
        <v>26</v>
      </c>
      <c r="D14" s="1">
        <v>44095</v>
      </c>
      <c r="E14" s="14">
        <v>451</v>
      </c>
      <c r="F14" s="14">
        <v>435</v>
      </c>
      <c r="G14" s="10">
        <v>0.96452328159645195</v>
      </c>
      <c r="H14" s="14">
        <v>6</v>
      </c>
      <c r="I14" s="14">
        <v>6</v>
      </c>
      <c r="J14" s="10">
        <v>1</v>
      </c>
      <c r="K14" s="14">
        <v>3</v>
      </c>
      <c r="L14" s="14">
        <v>1</v>
      </c>
      <c r="M14" s="10">
        <v>0.33333333333333298</v>
      </c>
      <c r="N14" s="14"/>
      <c r="O14" s="14"/>
      <c r="P14" s="14"/>
      <c r="Q14" s="14">
        <v>0</v>
      </c>
      <c r="R14" s="23"/>
      <c r="S14" s="23"/>
      <c r="T14" s="23"/>
      <c r="U14" s="23"/>
      <c r="V14" t="s">
        <v>27</v>
      </c>
      <c r="W14" t="s">
        <v>27</v>
      </c>
    </row>
    <row r="15" spans="1:23" x14ac:dyDescent="0.25">
      <c r="A15" t="s">
        <v>50</v>
      </c>
      <c r="B15" t="s">
        <v>51</v>
      </c>
      <c r="C15" t="s">
        <v>26</v>
      </c>
      <c r="D15" s="1">
        <v>44095</v>
      </c>
      <c r="E15" s="14">
        <v>188</v>
      </c>
      <c r="F15" s="14">
        <v>167</v>
      </c>
      <c r="G15" s="10">
        <v>0.88829787234042601</v>
      </c>
      <c r="H15" s="14">
        <v>2</v>
      </c>
      <c r="I15" s="14">
        <v>2</v>
      </c>
      <c r="J15" s="10">
        <v>1</v>
      </c>
      <c r="K15" s="14">
        <v>6</v>
      </c>
      <c r="L15" s="14">
        <v>6</v>
      </c>
      <c r="M15" s="10">
        <v>1</v>
      </c>
      <c r="N15" s="14"/>
      <c r="O15" s="14"/>
      <c r="P15" s="14"/>
      <c r="Q15" s="14">
        <v>0</v>
      </c>
      <c r="R15" s="23"/>
      <c r="S15" s="23"/>
      <c r="T15" s="23"/>
      <c r="U15" s="23"/>
      <c r="V15" t="s">
        <v>27</v>
      </c>
      <c r="W15" t="s">
        <v>27</v>
      </c>
    </row>
    <row r="16" spans="1:23" x14ac:dyDescent="0.25">
      <c r="A16" t="s">
        <v>52</v>
      </c>
      <c r="B16" t="s">
        <v>53</v>
      </c>
      <c r="C16" t="s">
        <v>26</v>
      </c>
      <c r="D16" s="1">
        <v>44095</v>
      </c>
      <c r="E16" s="14">
        <v>681</v>
      </c>
      <c r="F16" s="14">
        <v>609</v>
      </c>
      <c r="G16" s="10">
        <v>0.89427312775330403</v>
      </c>
      <c r="H16" s="14">
        <v>15</v>
      </c>
      <c r="I16" s="14">
        <v>15</v>
      </c>
      <c r="J16" s="10">
        <v>1</v>
      </c>
      <c r="K16" s="14">
        <v>26</v>
      </c>
      <c r="L16" s="14">
        <v>20</v>
      </c>
      <c r="M16" s="10">
        <v>0.76923076923076905</v>
      </c>
      <c r="N16" s="14"/>
      <c r="O16" s="14"/>
      <c r="P16" s="14"/>
      <c r="Q16" s="14">
        <v>2</v>
      </c>
      <c r="R16" s="23"/>
      <c r="S16" s="23"/>
      <c r="T16" s="23"/>
      <c r="U16" s="23"/>
      <c r="V16" t="s">
        <v>27</v>
      </c>
      <c r="W16" t="s">
        <v>27</v>
      </c>
    </row>
    <row r="17" spans="1:23" x14ac:dyDescent="0.25">
      <c r="A17" t="s">
        <v>54</v>
      </c>
      <c r="B17" t="s">
        <v>55</v>
      </c>
      <c r="C17" t="s">
        <v>26</v>
      </c>
      <c r="D17" s="1">
        <v>44095</v>
      </c>
      <c r="E17" s="14">
        <v>1664</v>
      </c>
      <c r="F17" s="14">
        <v>1253</v>
      </c>
      <c r="G17" s="10">
        <v>0.75300480769230804</v>
      </c>
      <c r="H17" s="14">
        <v>48</v>
      </c>
      <c r="I17" s="14">
        <v>29</v>
      </c>
      <c r="J17" s="10">
        <v>0.60416666666666696</v>
      </c>
      <c r="K17" s="14">
        <v>23</v>
      </c>
      <c r="L17" s="14">
        <v>12</v>
      </c>
      <c r="M17" s="10">
        <v>0.52173913043478304</v>
      </c>
      <c r="N17" s="14"/>
      <c r="O17" s="14"/>
      <c r="P17" s="14"/>
      <c r="Q17" s="14">
        <v>10</v>
      </c>
      <c r="R17" s="23"/>
      <c r="S17" s="23"/>
      <c r="T17" s="23"/>
      <c r="U17" s="23"/>
      <c r="V17" t="s">
        <v>27</v>
      </c>
      <c r="W17" t="s">
        <v>27</v>
      </c>
    </row>
    <row r="18" spans="1:23" x14ac:dyDescent="0.25">
      <c r="A18" t="s">
        <v>56</v>
      </c>
      <c r="B18" t="s">
        <v>57</v>
      </c>
      <c r="C18" t="s">
        <v>26</v>
      </c>
      <c r="D18" s="1">
        <v>44095</v>
      </c>
      <c r="E18" s="14">
        <v>1646</v>
      </c>
      <c r="F18" s="14">
        <v>1353</v>
      </c>
      <c r="G18" s="10">
        <v>0.82199270959902804</v>
      </c>
      <c r="H18" s="14">
        <v>31</v>
      </c>
      <c r="I18" s="14">
        <v>29</v>
      </c>
      <c r="J18" s="10">
        <v>0.93548387096774199</v>
      </c>
      <c r="K18" s="14">
        <v>26</v>
      </c>
      <c r="L18" s="14">
        <v>22</v>
      </c>
      <c r="M18" s="10">
        <v>0.84615384615384603</v>
      </c>
      <c r="N18" s="14"/>
      <c r="O18" s="14"/>
      <c r="P18" s="14"/>
      <c r="Q18" s="14">
        <v>6</v>
      </c>
      <c r="R18" s="23"/>
      <c r="S18" s="23"/>
      <c r="T18" s="23"/>
      <c r="U18" s="23"/>
      <c r="V18" t="s">
        <v>27</v>
      </c>
      <c r="W18" t="s">
        <v>27</v>
      </c>
    </row>
    <row r="19" spans="1:23" x14ac:dyDescent="0.25">
      <c r="A19" t="s">
        <v>60</v>
      </c>
      <c r="B19" t="s">
        <v>61</v>
      </c>
      <c r="C19" t="s">
        <v>26</v>
      </c>
      <c r="D19" s="1">
        <v>44095</v>
      </c>
      <c r="E19" s="14">
        <v>489</v>
      </c>
      <c r="F19" s="14">
        <v>445</v>
      </c>
      <c r="G19" s="10">
        <v>0.91002044989775099</v>
      </c>
      <c r="H19" s="14">
        <v>3</v>
      </c>
      <c r="I19" s="14">
        <v>3</v>
      </c>
      <c r="J19" s="10">
        <v>1</v>
      </c>
      <c r="K19" s="14">
        <v>1</v>
      </c>
      <c r="L19" s="14">
        <v>1</v>
      </c>
      <c r="M19" s="10">
        <v>1</v>
      </c>
      <c r="N19" s="14"/>
      <c r="O19" s="14"/>
      <c r="P19" s="14"/>
      <c r="Q19" s="14">
        <v>2</v>
      </c>
      <c r="R19" s="23"/>
      <c r="S19" s="23"/>
      <c r="T19" s="23"/>
      <c r="U19" s="23"/>
      <c r="V19" t="s">
        <v>27</v>
      </c>
      <c r="W19" t="s">
        <v>27</v>
      </c>
    </row>
    <row r="20" spans="1:23" x14ac:dyDescent="0.25">
      <c r="A20" t="s">
        <v>62</v>
      </c>
      <c r="B20" t="s">
        <v>63</v>
      </c>
      <c r="C20" t="s">
        <v>26</v>
      </c>
      <c r="D20" s="1">
        <v>44095</v>
      </c>
      <c r="E20" s="14">
        <v>620</v>
      </c>
      <c r="F20" s="14">
        <v>570</v>
      </c>
      <c r="G20" s="10">
        <v>0.91935483870967705</v>
      </c>
      <c r="H20" s="14">
        <v>12</v>
      </c>
      <c r="I20" s="14">
        <v>11</v>
      </c>
      <c r="J20" s="10">
        <v>0.91666666666666696</v>
      </c>
      <c r="K20" s="14">
        <v>9</v>
      </c>
      <c r="L20" s="14">
        <v>9</v>
      </c>
      <c r="M20" s="10">
        <v>1</v>
      </c>
      <c r="N20" s="14"/>
      <c r="O20" s="14"/>
      <c r="P20" s="14"/>
      <c r="Q20" s="14">
        <v>0</v>
      </c>
      <c r="R20" s="23"/>
      <c r="S20" s="23"/>
      <c r="T20" s="23"/>
      <c r="U20" s="23"/>
      <c r="V20" t="s">
        <v>27</v>
      </c>
      <c r="W20" t="s">
        <v>27</v>
      </c>
    </row>
    <row r="21" spans="1:23" x14ac:dyDescent="0.25">
      <c r="A21" t="s">
        <v>64</v>
      </c>
      <c r="B21" t="s">
        <v>65</v>
      </c>
      <c r="C21" t="s">
        <v>26</v>
      </c>
      <c r="D21" s="1">
        <v>44095</v>
      </c>
      <c r="E21" s="14">
        <v>1133</v>
      </c>
      <c r="F21" s="14">
        <v>1043</v>
      </c>
      <c r="G21" s="10">
        <v>0.92056487202118298</v>
      </c>
      <c r="H21" s="14">
        <v>22</v>
      </c>
      <c r="I21" s="14">
        <v>22</v>
      </c>
      <c r="J21" s="10">
        <v>1</v>
      </c>
      <c r="K21" s="14">
        <v>16</v>
      </c>
      <c r="L21" s="14">
        <v>16</v>
      </c>
      <c r="M21" s="10">
        <v>1</v>
      </c>
      <c r="N21" s="14"/>
      <c r="O21" s="14"/>
      <c r="P21" s="14"/>
      <c r="Q21" s="14">
        <v>2</v>
      </c>
      <c r="R21" s="23"/>
      <c r="S21" s="23"/>
      <c r="T21" s="23"/>
      <c r="U21" s="23"/>
      <c r="V21" t="s">
        <v>27</v>
      </c>
      <c r="W21" t="s">
        <v>27</v>
      </c>
    </row>
    <row r="22" spans="1:23" x14ac:dyDescent="0.25">
      <c r="A22" t="s">
        <v>66</v>
      </c>
      <c r="B22" t="s">
        <v>67</v>
      </c>
      <c r="C22" t="s">
        <v>26</v>
      </c>
      <c r="D22" s="1">
        <v>44095</v>
      </c>
      <c r="E22" s="14">
        <v>1075</v>
      </c>
      <c r="F22" s="14">
        <v>942</v>
      </c>
      <c r="G22" s="10">
        <v>0.87627906976744196</v>
      </c>
      <c r="H22" s="14">
        <v>2</v>
      </c>
      <c r="I22" s="14">
        <v>1</v>
      </c>
      <c r="J22" s="10">
        <v>0.5</v>
      </c>
      <c r="K22" s="14">
        <v>6</v>
      </c>
      <c r="L22" s="14">
        <v>6</v>
      </c>
      <c r="M22" s="10">
        <v>1</v>
      </c>
      <c r="N22" s="14"/>
      <c r="O22" s="14"/>
      <c r="P22" s="14"/>
      <c r="Q22" s="14">
        <v>3</v>
      </c>
      <c r="R22" s="23"/>
      <c r="S22" s="23"/>
      <c r="T22" s="23"/>
      <c r="U22" s="23"/>
      <c r="V22" t="s">
        <v>27</v>
      </c>
      <c r="W22" t="s">
        <v>27</v>
      </c>
    </row>
    <row r="23" spans="1:23" x14ac:dyDescent="0.25">
      <c r="A23" t="s">
        <v>72</v>
      </c>
      <c r="B23" t="s">
        <v>73</v>
      </c>
      <c r="C23" t="s">
        <v>26</v>
      </c>
      <c r="D23" s="1">
        <v>44095</v>
      </c>
      <c r="E23" s="14">
        <v>929</v>
      </c>
      <c r="F23" s="14">
        <v>898</v>
      </c>
      <c r="G23" s="10">
        <v>0.96663078579117301</v>
      </c>
      <c r="H23" s="14">
        <v>13</v>
      </c>
      <c r="I23" s="14">
        <v>12</v>
      </c>
      <c r="J23" s="10">
        <v>0.92307692307692302</v>
      </c>
      <c r="K23" s="14">
        <v>27</v>
      </c>
      <c r="L23" s="14">
        <v>26</v>
      </c>
      <c r="M23" s="10">
        <v>0.96296296296296302</v>
      </c>
      <c r="N23" s="14"/>
      <c r="O23" s="14"/>
      <c r="P23" s="14"/>
      <c r="Q23" s="14">
        <v>1</v>
      </c>
      <c r="R23" s="23"/>
      <c r="S23" s="23"/>
      <c r="T23" s="23"/>
      <c r="U23" s="23"/>
      <c r="V23" t="s">
        <v>27</v>
      </c>
      <c r="W23" t="s">
        <v>27</v>
      </c>
    </row>
    <row r="24" spans="1:23" x14ac:dyDescent="0.25">
      <c r="A24" t="s">
        <v>76</v>
      </c>
      <c r="B24" t="s">
        <v>77</v>
      </c>
      <c r="C24" t="s">
        <v>26</v>
      </c>
      <c r="D24" s="1">
        <v>44095</v>
      </c>
      <c r="E24" s="14">
        <v>1114</v>
      </c>
      <c r="F24" s="14">
        <v>950</v>
      </c>
      <c r="G24" s="10">
        <v>0.85278276481148996</v>
      </c>
      <c r="H24" s="14">
        <v>33</v>
      </c>
      <c r="I24" s="14">
        <v>18</v>
      </c>
      <c r="J24" s="10">
        <v>0.54545454545454497</v>
      </c>
      <c r="K24" s="14">
        <v>18</v>
      </c>
      <c r="L24" s="14">
        <v>29</v>
      </c>
      <c r="M24" s="10">
        <v>1.6111111111111101</v>
      </c>
      <c r="N24" s="14"/>
      <c r="O24" s="14"/>
      <c r="P24" s="14"/>
      <c r="Q24" s="14">
        <v>5</v>
      </c>
      <c r="R24" s="23"/>
      <c r="S24" s="23"/>
      <c r="T24" s="23"/>
      <c r="U24" s="23"/>
      <c r="V24" t="s">
        <v>27</v>
      </c>
      <c r="W24" t="s">
        <v>27</v>
      </c>
    </row>
    <row r="25" spans="1:23" x14ac:dyDescent="0.25">
      <c r="A25" t="s">
        <v>80</v>
      </c>
      <c r="B25" t="s">
        <v>81</v>
      </c>
      <c r="C25" t="s">
        <v>26</v>
      </c>
      <c r="D25" s="1">
        <v>44095</v>
      </c>
      <c r="E25" s="14">
        <v>1231</v>
      </c>
      <c r="F25" s="14">
        <v>1042</v>
      </c>
      <c r="G25" s="10">
        <v>0.84646628757108</v>
      </c>
      <c r="H25" s="14">
        <v>40</v>
      </c>
      <c r="I25" s="14">
        <v>37</v>
      </c>
      <c r="J25" s="10">
        <v>0.92500000000000004</v>
      </c>
      <c r="K25" s="14">
        <v>25</v>
      </c>
      <c r="L25" s="14">
        <v>20</v>
      </c>
      <c r="M25" s="10">
        <v>0.8</v>
      </c>
      <c r="N25" s="14"/>
      <c r="O25" s="14"/>
      <c r="P25" s="14"/>
      <c r="Q25" s="14">
        <v>4</v>
      </c>
      <c r="R25" s="23"/>
      <c r="S25" s="23"/>
      <c r="T25" s="23"/>
      <c r="U25" s="23"/>
      <c r="V25" t="s">
        <v>27</v>
      </c>
      <c r="W25" t="s">
        <v>27</v>
      </c>
    </row>
    <row r="26" spans="1:23" x14ac:dyDescent="0.25">
      <c r="A26" t="s">
        <v>82</v>
      </c>
      <c r="B26" t="s">
        <v>83</v>
      </c>
      <c r="C26" t="s">
        <v>26</v>
      </c>
      <c r="D26" s="1">
        <v>44095</v>
      </c>
      <c r="E26" s="14">
        <v>1036</v>
      </c>
      <c r="F26" s="14">
        <v>953</v>
      </c>
      <c r="G26" s="10">
        <v>0.91988416988416999</v>
      </c>
      <c r="H26" s="14">
        <v>20</v>
      </c>
      <c r="I26" s="14">
        <v>18</v>
      </c>
      <c r="J26" s="10">
        <v>0.9</v>
      </c>
      <c r="K26" s="14">
        <v>6</v>
      </c>
      <c r="L26" s="14">
        <v>6</v>
      </c>
      <c r="M26" s="10">
        <v>1</v>
      </c>
      <c r="N26" s="14"/>
      <c r="O26" s="14"/>
      <c r="P26" s="14"/>
      <c r="Q26" s="14">
        <v>2</v>
      </c>
      <c r="R26" s="23"/>
      <c r="S26" s="23"/>
      <c r="T26" s="23"/>
      <c r="U26" s="23"/>
      <c r="V26" t="s">
        <v>27</v>
      </c>
      <c r="W26" t="s">
        <v>27</v>
      </c>
    </row>
    <row r="27" spans="1:23" x14ac:dyDescent="0.25">
      <c r="A27" t="s">
        <v>84</v>
      </c>
      <c r="B27" t="s">
        <v>85</v>
      </c>
      <c r="C27" t="s">
        <v>26</v>
      </c>
      <c r="D27" s="1">
        <v>44095</v>
      </c>
      <c r="E27" s="14">
        <v>750</v>
      </c>
      <c r="F27" s="14">
        <v>655</v>
      </c>
      <c r="G27" s="10">
        <v>0.87333333333333296</v>
      </c>
      <c r="H27" s="14">
        <v>65</v>
      </c>
      <c r="I27" s="14">
        <v>57</v>
      </c>
      <c r="J27" s="10">
        <v>0.87692307692307703</v>
      </c>
      <c r="K27" s="14">
        <v>41</v>
      </c>
      <c r="L27" s="14">
        <v>41</v>
      </c>
      <c r="M27" s="10">
        <v>1</v>
      </c>
      <c r="N27" s="14"/>
      <c r="O27" s="14"/>
      <c r="P27" s="14"/>
      <c r="Q27" s="14">
        <v>7</v>
      </c>
      <c r="R27" s="23"/>
      <c r="S27" s="23"/>
      <c r="T27" s="23"/>
      <c r="U27" s="23"/>
      <c r="V27" t="s">
        <v>27</v>
      </c>
      <c r="W27" t="s">
        <v>27</v>
      </c>
    </row>
    <row r="28" spans="1:23" x14ac:dyDescent="0.25">
      <c r="A28" t="s">
        <v>86</v>
      </c>
      <c r="B28" t="s">
        <v>87</v>
      </c>
      <c r="C28" t="s">
        <v>26</v>
      </c>
      <c r="D28" s="1">
        <v>44095</v>
      </c>
      <c r="E28" s="14">
        <v>677</v>
      </c>
      <c r="F28" s="14">
        <v>571</v>
      </c>
      <c r="G28" s="10">
        <v>0.84342688330871496</v>
      </c>
      <c r="H28" s="14">
        <v>18</v>
      </c>
      <c r="I28" s="14">
        <v>17</v>
      </c>
      <c r="J28" s="10">
        <v>0.94444444444444398</v>
      </c>
      <c r="K28" s="14">
        <v>6</v>
      </c>
      <c r="L28" s="14">
        <v>4</v>
      </c>
      <c r="M28" s="10">
        <v>0.66666666666666696</v>
      </c>
      <c r="N28" s="14"/>
      <c r="O28" s="14"/>
      <c r="P28" s="14"/>
      <c r="Q28" s="14">
        <v>2</v>
      </c>
      <c r="R28" s="23"/>
      <c r="S28" s="23"/>
      <c r="T28" s="23"/>
      <c r="U28" s="23"/>
      <c r="V28" t="s">
        <v>27</v>
      </c>
      <c r="W28" t="s">
        <v>27</v>
      </c>
    </row>
    <row r="29" spans="1:23" x14ac:dyDescent="0.25">
      <c r="A29" t="s">
        <v>90</v>
      </c>
      <c r="B29" t="s">
        <v>91</v>
      </c>
      <c r="C29" t="s">
        <v>26</v>
      </c>
      <c r="D29" s="1">
        <v>44095</v>
      </c>
      <c r="E29" s="14">
        <v>295</v>
      </c>
      <c r="F29" s="14">
        <v>264</v>
      </c>
      <c r="G29" s="10">
        <v>0.89491525423728802</v>
      </c>
      <c r="H29" s="14">
        <v>11</v>
      </c>
      <c r="I29" s="14">
        <v>11</v>
      </c>
      <c r="J29" s="10">
        <v>1</v>
      </c>
      <c r="K29" s="14">
        <v>5</v>
      </c>
      <c r="L29" s="14">
        <v>4</v>
      </c>
      <c r="M29" s="10">
        <v>0.8</v>
      </c>
      <c r="N29" s="14"/>
      <c r="O29" s="14"/>
      <c r="P29" s="14"/>
      <c r="Q29" s="14">
        <v>2</v>
      </c>
      <c r="R29" s="23"/>
      <c r="S29" s="23"/>
      <c r="T29" s="23"/>
      <c r="U29" s="23"/>
      <c r="V29" t="s">
        <v>27</v>
      </c>
      <c r="W29" t="s">
        <v>27</v>
      </c>
    </row>
    <row r="30" spans="1:23" x14ac:dyDescent="0.25">
      <c r="A30" t="s">
        <v>92</v>
      </c>
      <c r="B30" t="s">
        <v>93</v>
      </c>
      <c r="C30" t="s">
        <v>26</v>
      </c>
      <c r="D30" s="1">
        <v>44095</v>
      </c>
      <c r="E30" s="14">
        <v>423</v>
      </c>
      <c r="F30" s="14">
        <v>396</v>
      </c>
      <c r="G30" s="10">
        <v>0.93617021276595702</v>
      </c>
      <c r="H30" s="14">
        <v>2</v>
      </c>
      <c r="I30" s="14">
        <v>1</v>
      </c>
      <c r="J30" s="10">
        <v>0.5</v>
      </c>
      <c r="K30" s="14">
        <v>12</v>
      </c>
      <c r="L30" s="14">
        <v>9</v>
      </c>
      <c r="M30" s="10">
        <v>0.75</v>
      </c>
      <c r="N30" s="14"/>
      <c r="O30" s="14"/>
      <c r="P30" s="14"/>
      <c r="Q30" s="14">
        <v>0</v>
      </c>
      <c r="R30" s="23"/>
      <c r="S30" s="23"/>
      <c r="T30" s="23"/>
      <c r="U30" s="23"/>
      <c r="V30" t="s">
        <v>27</v>
      </c>
      <c r="W30" t="s">
        <v>27</v>
      </c>
    </row>
    <row r="31" spans="1:23" x14ac:dyDescent="0.25">
      <c r="A31" t="s">
        <v>94</v>
      </c>
      <c r="B31" t="s">
        <v>95</v>
      </c>
      <c r="C31" t="s">
        <v>26</v>
      </c>
      <c r="D31" s="1">
        <v>44095</v>
      </c>
      <c r="E31" s="14">
        <v>731</v>
      </c>
      <c r="F31" s="14">
        <v>663</v>
      </c>
      <c r="G31" s="10">
        <v>0.90697674418604601</v>
      </c>
      <c r="H31" s="14">
        <v>8</v>
      </c>
      <c r="I31" s="14">
        <v>7</v>
      </c>
      <c r="J31" s="10">
        <v>0.875</v>
      </c>
      <c r="K31" s="14">
        <v>3</v>
      </c>
      <c r="L31" s="14">
        <v>3</v>
      </c>
      <c r="M31" s="10">
        <v>1</v>
      </c>
      <c r="N31" s="14"/>
      <c r="O31" s="14"/>
      <c r="P31" s="14"/>
      <c r="Q31" s="14">
        <v>2</v>
      </c>
      <c r="R31" s="23"/>
      <c r="S31" s="23"/>
      <c r="T31" s="23"/>
      <c r="U31" s="23"/>
      <c r="V31" t="s">
        <v>27</v>
      </c>
      <c r="W31" t="s">
        <v>27</v>
      </c>
    </row>
    <row r="32" spans="1:23" x14ac:dyDescent="0.25">
      <c r="A32" t="s">
        <v>96</v>
      </c>
      <c r="B32" t="s">
        <v>97</v>
      </c>
      <c r="C32" t="s">
        <v>26</v>
      </c>
      <c r="D32" s="1">
        <v>44095</v>
      </c>
      <c r="E32" s="14">
        <v>202</v>
      </c>
      <c r="F32" s="14">
        <v>182</v>
      </c>
      <c r="G32" s="10">
        <v>0.90099009900990101</v>
      </c>
      <c r="H32" s="14">
        <v>13</v>
      </c>
      <c r="I32" s="14">
        <v>13</v>
      </c>
      <c r="J32" s="10">
        <v>1</v>
      </c>
      <c r="K32" s="14">
        <v>15</v>
      </c>
      <c r="L32" s="14">
        <v>15</v>
      </c>
      <c r="M32" s="10">
        <v>1</v>
      </c>
      <c r="N32" s="14"/>
      <c r="O32" s="14"/>
      <c r="P32" s="14"/>
      <c r="Q32" s="14">
        <v>1</v>
      </c>
      <c r="R32" s="23"/>
      <c r="S32" s="23"/>
      <c r="T32" s="23"/>
      <c r="U32" s="23"/>
      <c r="V32" t="s">
        <v>27</v>
      </c>
      <c r="W32" t="s">
        <v>27</v>
      </c>
    </row>
    <row r="33" spans="1:23" x14ac:dyDescent="0.25">
      <c r="A33" t="s">
        <v>98</v>
      </c>
      <c r="B33" t="s">
        <v>99</v>
      </c>
      <c r="C33" t="s">
        <v>26</v>
      </c>
      <c r="D33" s="1">
        <v>44095</v>
      </c>
      <c r="E33" s="14">
        <v>220</v>
      </c>
      <c r="F33" s="14">
        <v>182</v>
      </c>
      <c r="G33" s="10">
        <v>0.82727272727272705</v>
      </c>
      <c r="H33" s="14">
        <v>3</v>
      </c>
      <c r="I33" s="14">
        <v>3</v>
      </c>
      <c r="J33" s="10">
        <v>1</v>
      </c>
      <c r="K33" s="14">
        <v>11</v>
      </c>
      <c r="L33" s="14">
        <v>9</v>
      </c>
      <c r="M33" s="10">
        <v>0.81818181818181801</v>
      </c>
      <c r="N33" s="14"/>
      <c r="O33" s="14"/>
      <c r="P33" s="14"/>
      <c r="Q33" s="14">
        <v>0</v>
      </c>
      <c r="R33" s="23"/>
      <c r="S33" s="23"/>
      <c r="T33" s="23"/>
      <c r="U33" s="23"/>
      <c r="V33" t="s">
        <v>27</v>
      </c>
      <c r="W33" t="s">
        <v>27</v>
      </c>
    </row>
    <row r="34" spans="1:23" x14ac:dyDescent="0.25">
      <c r="A34" t="s">
        <v>100</v>
      </c>
      <c r="B34" t="s">
        <v>101</v>
      </c>
      <c r="C34" t="s">
        <v>46</v>
      </c>
      <c r="D34" s="1">
        <v>44095</v>
      </c>
      <c r="E34" s="14">
        <v>668</v>
      </c>
      <c r="F34" s="14">
        <v>462</v>
      </c>
      <c r="G34" s="10">
        <v>0.69161676646706605</v>
      </c>
      <c r="H34" s="14">
        <v>8</v>
      </c>
      <c r="I34" s="14">
        <v>6</v>
      </c>
      <c r="J34" s="10">
        <v>0.75</v>
      </c>
      <c r="K34" s="14">
        <v>11</v>
      </c>
      <c r="L34" s="14">
        <v>10</v>
      </c>
      <c r="M34" s="10">
        <v>0.90909090909090895</v>
      </c>
      <c r="N34" s="14">
        <v>1</v>
      </c>
      <c r="O34" s="14">
        <v>86</v>
      </c>
      <c r="P34" s="14">
        <v>0</v>
      </c>
      <c r="Q34" s="14">
        <v>1</v>
      </c>
      <c r="R34" s="23"/>
      <c r="S34" s="23"/>
      <c r="T34" s="23"/>
      <c r="U34" s="23"/>
      <c r="V34" t="s">
        <v>102</v>
      </c>
      <c r="W34" t="s">
        <v>27</v>
      </c>
    </row>
    <row r="35" spans="1:23" x14ac:dyDescent="0.25">
      <c r="A35" t="s">
        <v>103</v>
      </c>
      <c r="B35" t="s">
        <v>104</v>
      </c>
      <c r="C35" t="s">
        <v>46</v>
      </c>
      <c r="D35" s="1">
        <v>44095</v>
      </c>
      <c r="E35" s="14">
        <v>532</v>
      </c>
      <c r="F35" s="14">
        <v>401</v>
      </c>
      <c r="G35" s="10">
        <v>0.75375939849624096</v>
      </c>
      <c r="H35" s="14">
        <v>5</v>
      </c>
      <c r="I35" s="14">
        <v>5</v>
      </c>
      <c r="J35" s="10">
        <v>1</v>
      </c>
      <c r="K35" s="14">
        <v>12</v>
      </c>
      <c r="L35" s="14">
        <v>8</v>
      </c>
      <c r="M35" s="10">
        <v>0.66666666666666696</v>
      </c>
      <c r="N35" s="14"/>
      <c r="O35" s="14"/>
      <c r="P35" s="14"/>
      <c r="Q35" s="14">
        <v>4</v>
      </c>
      <c r="R35" s="23">
        <v>0</v>
      </c>
      <c r="S35" s="23">
        <v>1</v>
      </c>
      <c r="T35" s="23">
        <v>3</v>
      </c>
      <c r="U35" s="23">
        <v>0</v>
      </c>
      <c r="V35" t="s">
        <v>152</v>
      </c>
      <c r="W35" t="s">
        <v>27</v>
      </c>
    </row>
    <row r="36" spans="1:23" x14ac:dyDescent="0.25">
      <c r="A36" t="s">
        <v>105</v>
      </c>
      <c r="B36" t="s">
        <v>106</v>
      </c>
      <c r="C36" t="s">
        <v>26</v>
      </c>
      <c r="D36" s="1">
        <v>44095</v>
      </c>
      <c r="E36" s="14">
        <v>1095</v>
      </c>
      <c r="F36" s="14">
        <v>1005</v>
      </c>
      <c r="G36" s="10">
        <v>0.91780821917808197</v>
      </c>
      <c r="H36" s="14">
        <v>30</v>
      </c>
      <c r="I36" s="14">
        <v>27</v>
      </c>
      <c r="J36" s="10">
        <v>0.9</v>
      </c>
      <c r="K36" s="14">
        <v>43</v>
      </c>
      <c r="L36" s="14">
        <v>40</v>
      </c>
      <c r="M36" s="10">
        <v>0.93023255813953498</v>
      </c>
      <c r="N36" s="14"/>
      <c r="O36" s="14"/>
      <c r="P36" s="14"/>
      <c r="Q36" s="14">
        <v>2</v>
      </c>
      <c r="R36" s="23"/>
      <c r="S36" s="23"/>
      <c r="T36" s="23"/>
      <c r="U36" s="23"/>
      <c r="V36" t="s">
        <v>27</v>
      </c>
      <c r="W36" t="s">
        <v>27</v>
      </c>
    </row>
    <row r="37" spans="1:23" x14ac:dyDescent="0.25">
      <c r="A37" t="s">
        <v>107</v>
      </c>
      <c r="B37" t="s">
        <v>108</v>
      </c>
      <c r="C37" t="s">
        <v>26</v>
      </c>
      <c r="D37" s="1">
        <v>44095</v>
      </c>
      <c r="E37" s="14">
        <v>579</v>
      </c>
      <c r="F37" s="14">
        <v>512</v>
      </c>
      <c r="G37" s="10">
        <v>0.88428324697754701</v>
      </c>
      <c r="H37" s="14">
        <v>6</v>
      </c>
      <c r="I37" s="14">
        <v>6</v>
      </c>
      <c r="J37" s="10">
        <v>1</v>
      </c>
      <c r="K37" s="14">
        <v>10</v>
      </c>
      <c r="L37" s="14">
        <v>10</v>
      </c>
      <c r="M37" s="10">
        <v>1</v>
      </c>
      <c r="N37" s="14"/>
      <c r="O37" s="14"/>
      <c r="P37" s="14"/>
      <c r="Q37" s="14">
        <v>5</v>
      </c>
      <c r="R37" s="23"/>
      <c r="S37" s="23"/>
      <c r="T37" s="23"/>
      <c r="U37" s="23"/>
      <c r="V37" t="s">
        <v>27</v>
      </c>
      <c r="W37" t="s">
        <v>27</v>
      </c>
    </row>
    <row r="38" spans="1:23" x14ac:dyDescent="0.25">
      <c r="A38" t="s">
        <v>109</v>
      </c>
      <c r="B38" t="s">
        <v>110</v>
      </c>
      <c r="C38" t="s">
        <v>26</v>
      </c>
      <c r="D38" s="1">
        <v>44095</v>
      </c>
      <c r="E38" s="14">
        <v>540</v>
      </c>
      <c r="F38" s="14">
        <v>497</v>
      </c>
      <c r="G38" s="10">
        <v>0.92037037037036995</v>
      </c>
      <c r="H38" s="14">
        <v>8</v>
      </c>
      <c r="I38" s="14">
        <v>7</v>
      </c>
      <c r="J38" s="10">
        <v>0.875</v>
      </c>
      <c r="K38" s="14">
        <v>1</v>
      </c>
      <c r="L38" s="14">
        <v>1</v>
      </c>
      <c r="M38" s="10">
        <v>1</v>
      </c>
      <c r="N38" s="14"/>
      <c r="O38" s="14"/>
      <c r="P38" s="14"/>
      <c r="Q38" s="14">
        <v>0</v>
      </c>
      <c r="R38" s="23"/>
      <c r="S38" s="23"/>
      <c r="T38" s="23"/>
      <c r="U38" s="23"/>
      <c r="V38" t="s">
        <v>27</v>
      </c>
      <c r="W38" t="s">
        <v>27</v>
      </c>
    </row>
    <row r="39" spans="1:23" x14ac:dyDescent="0.25">
      <c r="A39" t="s">
        <v>111</v>
      </c>
      <c r="B39" t="s">
        <v>112</v>
      </c>
      <c r="C39" t="s">
        <v>26</v>
      </c>
      <c r="D39" s="1">
        <v>44095</v>
      </c>
      <c r="E39" s="14">
        <v>151</v>
      </c>
      <c r="F39" s="14">
        <v>85</v>
      </c>
      <c r="G39" s="10">
        <v>0.56291390728476798</v>
      </c>
      <c r="H39" s="14">
        <v>77</v>
      </c>
      <c r="I39" s="14">
        <v>51</v>
      </c>
      <c r="J39" s="10">
        <v>0.662337662337662</v>
      </c>
      <c r="K39" s="14">
        <v>59</v>
      </c>
      <c r="L39" s="14">
        <v>31</v>
      </c>
      <c r="M39" s="10">
        <v>0.52542372881355903</v>
      </c>
      <c r="N39" s="14"/>
      <c r="O39" s="14"/>
      <c r="P39" s="14"/>
      <c r="Q39" s="14">
        <v>2</v>
      </c>
      <c r="R39" s="23"/>
      <c r="S39" s="23"/>
      <c r="T39" s="23"/>
      <c r="U39" s="23"/>
      <c r="V39" t="s">
        <v>27</v>
      </c>
      <c r="W39" t="s">
        <v>27</v>
      </c>
    </row>
    <row r="40" spans="1:23" x14ac:dyDescent="0.25">
      <c r="A40" t="s">
        <v>113</v>
      </c>
      <c r="B40" t="s">
        <v>114</v>
      </c>
      <c r="C40" t="s">
        <v>46</v>
      </c>
      <c r="D40" s="1">
        <v>44095</v>
      </c>
      <c r="E40" s="14">
        <v>817</v>
      </c>
      <c r="F40" s="14">
        <v>694</v>
      </c>
      <c r="G40" s="10">
        <v>0.84944920440636495</v>
      </c>
      <c r="H40" s="14">
        <v>16</v>
      </c>
      <c r="I40" s="14">
        <v>12</v>
      </c>
      <c r="J40" s="10">
        <v>0.75</v>
      </c>
      <c r="K40" s="14">
        <v>24</v>
      </c>
      <c r="L40" s="14">
        <v>14</v>
      </c>
      <c r="M40" s="10">
        <v>0.58333333333333304</v>
      </c>
      <c r="N40" s="14">
        <v>1</v>
      </c>
      <c r="O40" s="14">
        <v>14</v>
      </c>
      <c r="P40" s="14">
        <v>42</v>
      </c>
      <c r="Q40" s="14">
        <v>4</v>
      </c>
      <c r="R40" s="23"/>
      <c r="S40" s="23"/>
      <c r="T40" s="23"/>
      <c r="U40" s="23"/>
      <c r="V40" t="s">
        <v>102</v>
      </c>
      <c r="W40" t="s">
        <v>27</v>
      </c>
    </row>
    <row r="41" spans="1:23" x14ac:dyDescent="0.25">
      <c r="A41" t="s">
        <v>115</v>
      </c>
      <c r="B41" t="s">
        <v>116</v>
      </c>
      <c r="C41" t="s">
        <v>26</v>
      </c>
      <c r="D41" s="1">
        <v>44095</v>
      </c>
      <c r="E41" s="14">
        <v>396</v>
      </c>
      <c r="F41" s="14">
        <v>347</v>
      </c>
      <c r="G41" s="10">
        <v>0.87626262626262597</v>
      </c>
      <c r="H41" s="14">
        <v>8</v>
      </c>
      <c r="I41" s="14">
        <v>7</v>
      </c>
      <c r="J41" s="10">
        <v>0.875</v>
      </c>
      <c r="K41" s="14">
        <v>7</v>
      </c>
      <c r="L41" s="14">
        <v>7</v>
      </c>
      <c r="M41" s="10">
        <v>1</v>
      </c>
      <c r="N41" s="14"/>
      <c r="O41" s="14"/>
      <c r="P41" s="14"/>
      <c r="Q41" s="14">
        <v>0</v>
      </c>
      <c r="R41" s="23"/>
      <c r="S41" s="23"/>
      <c r="T41" s="23"/>
      <c r="U41" s="23"/>
      <c r="V41" t="s">
        <v>27</v>
      </c>
      <c r="W41" t="s">
        <v>27</v>
      </c>
    </row>
    <row r="42" spans="1:23" x14ac:dyDescent="0.25">
      <c r="A42" t="s">
        <v>125</v>
      </c>
      <c r="B42" t="s">
        <v>126</v>
      </c>
      <c r="C42" t="s">
        <v>26</v>
      </c>
      <c r="D42" s="1">
        <v>44095</v>
      </c>
      <c r="E42" s="14">
        <v>992</v>
      </c>
      <c r="F42" s="14">
        <v>910</v>
      </c>
      <c r="G42" s="10">
        <v>0.91733870967741904</v>
      </c>
      <c r="H42" s="14">
        <v>30</v>
      </c>
      <c r="I42" s="14">
        <v>28</v>
      </c>
      <c r="J42" s="10">
        <v>0.93333333333333302</v>
      </c>
      <c r="K42" s="14">
        <v>19</v>
      </c>
      <c r="L42" s="14">
        <v>17</v>
      </c>
      <c r="M42" s="10">
        <v>0.89473684210526305</v>
      </c>
      <c r="N42" s="14"/>
      <c r="O42" s="14"/>
      <c r="P42" s="14"/>
      <c r="Q42" s="14">
        <v>3</v>
      </c>
      <c r="R42" s="23"/>
      <c r="S42" s="23"/>
      <c r="T42" s="23"/>
      <c r="U42" s="23"/>
      <c r="V42" t="s">
        <v>27</v>
      </c>
      <c r="W42" t="s">
        <v>27</v>
      </c>
    </row>
    <row r="43" spans="1:23" x14ac:dyDescent="0.25">
      <c r="A43" t="s">
        <v>117</v>
      </c>
      <c r="B43" t="s">
        <v>118</v>
      </c>
      <c r="C43" t="s">
        <v>26</v>
      </c>
      <c r="D43" s="1">
        <v>44095</v>
      </c>
      <c r="E43" s="14">
        <v>534</v>
      </c>
      <c r="F43" s="14">
        <v>480</v>
      </c>
      <c r="G43" s="10">
        <v>0.898876404494382</v>
      </c>
      <c r="H43" s="14">
        <v>13</v>
      </c>
      <c r="I43" s="14">
        <v>11</v>
      </c>
      <c r="J43" s="10">
        <v>0.84615384615384603</v>
      </c>
      <c r="K43" s="14">
        <v>5</v>
      </c>
      <c r="L43" s="14">
        <v>5</v>
      </c>
      <c r="M43" s="10">
        <v>1</v>
      </c>
      <c r="N43" s="14"/>
      <c r="O43" s="14"/>
      <c r="P43" s="14"/>
      <c r="Q43" s="14">
        <v>0</v>
      </c>
      <c r="R43" s="23"/>
      <c r="S43" s="23"/>
      <c r="T43" s="23"/>
      <c r="U43" s="23"/>
      <c r="V43" t="s">
        <v>27</v>
      </c>
      <c r="W43" t="s">
        <v>27</v>
      </c>
    </row>
    <row r="44" spans="1:23" x14ac:dyDescent="0.25">
      <c r="A44" t="s">
        <v>119</v>
      </c>
      <c r="B44" t="s">
        <v>120</v>
      </c>
      <c r="C44" t="s">
        <v>26</v>
      </c>
      <c r="D44" s="1">
        <v>44095</v>
      </c>
      <c r="E44" s="14">
        <v>453</v>
      </c>
      <c r="F44" s="14">
        <v>403</v>
      </c>
      <c r="G44" s="10">
        <v>0.88962472406181003</v>
      </c>
      <c r="H44" s="14">
        <v>11</v>
      </c>
      <c r="I44" s="14">
        <v>10</v>
      </c>
      <c r="J44" s="10">
        <v>0.90909090909090895</v>
      </c>
      <c r="K44" s="14">
        <v>6</v>
      </c>
      <c r="L44" s="14">
        <v>6</v>
      </c>
      <c r="M44" s="10">
        <v>1</v>
      </c>
      <c r="N44" s="14"/>
      <c r="O44" s="14"/>
      <c r="P44" s="14"/>
      <c r="Q44" s="14">
        <v>2</v>
      </c>
      <c r="R44" s="23"/>
      <c r="S44" s="23"/>
      <c r="T44" s="23"/>
      <c r="U44" s="23"/>
      <c r="V44" t="s">
        <v>27</v>
      </c>
      <c r="W44" t="s">
        <v>27</v>
      </c>
    </row>
    <row r="45" spans="1:23" x14ac:dyDescent="0.25">
      <c r="A45" t="s">
        <v>121</v>
      </c>
      <c r="B45" t="s">
        <v>122</v>
      </c>
      <c r="C45" t="s">
        <v>26</v>
      </c>
      <c r="D45" s="1">
        <v>44095</v>
      </c>
      <c r="E45" s="14">
        <v>321</v>
      </c>
      <c r="F45" s="14">
        <v>240</v>
      </c>
      <c r="G45" s="10">
        <v>0.74766355140186902</v>
      </c>
      <c r="H45" s="14">
        <v>321</v>
      </c>
      <c r="I45" s="14">
        <v>240</v>
      </c>
      <c r="J45" s="10">
        <v>0.74766355140186902</v>
      </c>
      <c r="K45" s="14">
        <v>75</v>
      </c>
      <c r="L45" s="14">
        <v>54</v>
      </c>
      <c r="M45" s="10">
        <v>0.72</v>
      </c>
      <c r="N45" s="14"/>
      <c r="O45" s="14"/>
      <c r="P45" s="14"/>
      <c r="Q45" s="14">
        <v>2</v>
      </c>
      <c r="R45" s="23"/>
      <c r="S45" s="23"/>
      <c r="T45" s="23"/>
      <c r="U45" s="23"/>
      <c r="V45" t="s">
        <v>27</v>
      </c>
      <c r="W45" t="s">
        <v>27</v>
      </c>
    </row>
    <row r="46" spans="1:23" x14ac:dyDescent="0.25">
      <c r="A46" t="s">
        <v>123</v>
      </c>
      <c r="B46" t="s">
        <v>124</v>
      </c>
      <c r="C46" t="s">
        <v>26</v>
      </c>
      <c r="D46" s="1">
        <v>44095</v>
      </c>
      <c r="E46" s="14">
        <v>723</v>
      </c>
      <c r="F46" s="14">
        <v>609</v>
      </c>
      <c r="G46" s="10">
        <v>0.84232365145228205</v>
      </c>
      <c r="H46" s="14">
        <v>13</v>
      </c>
      <c r="I46" s="14">
        <v>12</v>
      </c>
      <c r="J46" s="10">
        <v>0.92307692307692302</v>
      </c>
      <c r="K46" s="14">
        <v>20</v>
      </c>
      <c r="L46" s="14">
        <v>12</v>
      </c>
      <c r="M46" s="10">
        <v>0.6</v>
      </c>
      <c r="N46" s="14"/>
      <c r="O46" s="14"/>
      <c r="P46" s="14"/>
      <c r="Q46" s="14">
        <v>3</v>
      </c>
      <c r="R46" s="23"/>
      <c r="S46" s="23"/>
      <c r="T46" s="23"/>
      <c r="U46" s="23"/>
      <c r="V46" t="s">
        <v>27</v>
      </c>
      <c r="W46" t="s">
        <v>27</v>
      </c>
    </row>
    <row r="47" spans="1:23" x14ac:dyDescent="0.25">
      <c r="D47" s="1"/>
      <c r="E47" s="14"/>
      <c r="F47" s="14"/>
      <c r="G47" s="10"/>
      <c r="H47" s="14"/>
      <c r="I47" s="14"/>
      <c r="J47" s="10"/>
      <c r="K47" s="14"/>
      <c r="L47" s="14"/>
      <c r="M47" s="10"/>
      <c r="N47" s="14"/>
      <c r="O47" s="14"/>
      <c r="P47" s="14"/>
      <c r="Q47" s="14"/>
      <c r="R47" s="23"/>
      <c r="S47" s="23"/>
      <c r="T47" s="23"/>
      <c r="U47" s="23"/>
    </row>
    <row r="48" spans="1:23" s="25" customFormat="1" x14ac:dyDescent="0.25">
      <c r="D48" s="26"/>
      <c r="E48" s="27">
        <f>SUM(E5:E46)</f>
        <v>26884</v>
      </c>
      <c r="F48" s="27">
        <f>SUM(F5:F46)</f>
        <v>23337</v>
      </c>
      <c r="G48" s="28">
        <f>Table14[[#This Row],[Attending pupils]]/Table14[[#This Row],[Total pupils]]</f>
        <v>0.86806278827555428</v>
      </c>
      <c r="H48" s="27">
        <f>SUM(H5:H46)</f>
        <v>963</v>
      </c>
      <c r="I48" s="27">
        <f>SUM(I5:I46)</f>
        <v>782</v>
      </c>
      <c r="J48" s="28">
        <f>I48/H48</f>
        <v>0.81204569055036346</v>
      </c>
      <c r="K48" s="27">
        <f>SUM(K5:K46)</f>
        <v>660</v>
      </c>
      <c r="L48" s="27">
        <f>SUM(L5:L46)</f>
        <v>525</v>
      </c>
      <c r="M48" s="28">
        <f>L48/K48</f>
        <v>0.79545454545454541</v>
      </c>
      <c r="N48" s="27">
        <f t="shared" ref="N48:U48" si="0">SUM(N5:N46)</f>
        <v>2</v>
      </c>
      <c r="O48" s="27">
        <f t="shared" si="0"/>
        <v>100</v>
      </c>
      <c r="P48" s="27">
        <f t="shared" si="0"/>
        <v>42</v>
      </c>
      <c r="Q48" s="27">
        <f t="shared" si="0"/>
        <v>91</v>
      </c>
      <c r="R48" s="27">
        <f t="shared" si="0"/>
        <v>0</v>
      </c>
      <c r="S48" s="27">
        <f t="shared" si="0"/>
        <v>1</v>
      </c>
      <c r="T48" s="27">
        <f t="shared" si="0"/>
        <v>3</v>
      </c>
      <c r="U48" s="27">
        <f t="shared" si="0"/>
        <v>0</v>
      </c>
    </row>
    <row r="49" spans="1:23" s="25" customFormat="1" x14ac:dyDescent="0.25">
      <c r="D49" s="26"/>
      <c r="E49" s="27"/>
      <c r="F49" s="27"/>
      <c r="G49" s="28"/>
      <c r="H49" s="27"/>
      <c r="I49" s="27"/>
      <c r="J49" s="28"/>
      <c r="K49" s="27"/>
      <c r="L49" s="27"/>
      <c r="M49" s="28"/>
      <c r="N49" s="27"/>
      <c r="O49" s="27"/>
      <c r="P49" s="27"/>
      <c r="Q49" s="27"/>
      <c r="R49" s="27"/>
      <c r="S49" s="27"/>
      <c r="T49" s="27"/>
      <c r="U49" s="27"/>
    </row>
    <row r="50" spans="1:23" x14ac:dyDescent="0.25">
      <c r="A50" t="s">
        <v>24</v>
      </c>
      <c r="B50" t="s">
        <v>25</v>
      </c>
      <c r="C50" t="s">
        <v>26</v>
      </c>
      <c r="D50" s="1">
        <v>44096</v>
      </c>
      <c r="E50" s="14">
        <v>71</v>
      </c>
      <c r="F50" s="14">
        <v>58</v>
      </c>
      <c r="G50" s="10">
        <v>0.81690140845070403</v>
      </c>
      <c r="H50" s="14">
        <v>1</v>
      </c>
      <c r="I50" s="14">
        <v>1</v>
      </c>
      <c r="J50" s="10">
        <v>1</v>
      </c>
      <c r="K50" s="14">
        <v>2</v>
      </c>
      <c r="L50" s="14">
        <v>1</v>
      </c>
      <c r="M50" s="10">
        <v>0.5</v>
      </c>
      <c r="N50" s="14"/>
      <c r="O50" s="14"/>
      <c r="P50" s="14"/>
      <c r="Q50" s="14">
        <v>3</v>
      </c>
      <c r="V50" t="s">
        <v>27</v>
      </c>
      <c r="W50" t="s">
        <v>27</v>
      </c>
    </row>
    <row r="51" spans="1:23" x14ac:dyDescent="0.25">
      <c r="A51" t="s">
        <v>28</v>
      </c>
      <c r="B51" t="s">
        <v>29</v>
      </c>
      <c r="C51" t="s">
        <v>26</v>
      </c>
      <c r="D51" s="1">
        <v>44096</v>
      </c>
      <c r="E51" s="14">
        <v>91</v>
      </c>
      <c r="F51" s="14">
        <v>61</v>
      </c>
      <c r="G51" s="10">
        <v>0.67032967032966995</v>
      </c>
      <c r="H51" s="14">
        <v>0</v>
      </c>
      <c r="I51" s="14">
        <v>0</v>
      </c>
      <c r="J51" s="10">
        <v>0</v>
      </c>
      <c r="K51" s="14">
        <v>0</v>
      </c>
      <c r="L51" s="14">
        <v>0</v>
      </c>
      <c r="M51" s="10">
        <v>0</v>
      </c>
      <c r="N51" s="14"/>
      <c r="O51" s="14"/>
      <c r="P51" s="14"/>
      <c r="Q51" s="14">
        <v>0</v>
      </c>
      <c r="V51" t="s">
        <v>27</v>
      </c>
      <c r="W51" t="s">
        <v>27</v>
      </c>
    </row>
    <row r="52" spans="1:23" x14ac:dyDescent="0.25">
      <c r="A52" t="s">
        <v>30</v>
      </c>
      <c r="B52" t="s">
        <v>31</v>
      </c>
      <c r="C52" t="s">
        <v>26</v>
      </c>
      <c r="D52" s="1">
        <v>44096</v>
      </c>
      <c r="E52" s="14">
        <v>117</v>
      </c>
      <c r="F52" s="14">
        <v>106</v>
      </c>
      <c r="G52" s="10">
        <v>0.90598290598290598</v>
      </c>
      <c r="H52" s="14">
        <v>0</v>
      </c>
      <c r="I52" s="14">
        <v>0</v>
      </c>
      <c r="J52" s="10">
        <v>0</v>
      </c>
      <c r="K52" s="14">
        <v>4</v>
      </c>
      <c r="L52" s="14">
        <v>4</v>
      </c>
      <c r="M52" s="10">
        <v>1</v>
      </c>
      <c r="N52" s="14"/>
      <c r="O52" s="14"/>
      <c r="P52" s="14"/>
      <c r="Q52" s="14">
        <v>0</v>
      </c>
      <c r="V52" t="s">
        <v>27</v>
      </c>
      <c r="W52" t="s">
        <v>27</v>
      </c>
    </row>
    <row r="53" spans="1:23" x14ac:dyDescent="0.25">
      <c r="A53" t="s">
        <v>32</v>
      </c>
      <c r="B53" t="s">
        <v>33</v>
      </c>
      <c r="C53" t="s">
        <v>26</v>
      </c>
      <c r="D53" s="1">
        <v>44096</v>
      </c>
      <c r="E53" s="14">
        <v>93</v>
      </c>
      <c r="F53" s="14">
        <v>70</v>
      </c>
      <c r="G53" s="10">
        <v>0.75268817204301097</v>
      </c>
      <c r="H53" s="14">
        <v>0</v>
      </c>
      <c r="I53" s="14">
        <v>0</v>
      </c>
      <c r="J53" s="10">
        <v>0</v>
      </c>
      <c r="K53" s="14">
        <v>3</v>
      </c>
      <c r="L53" s="14">
        <v>2</v>
      </c>
      <c r="M53" s="10">
        <v>0.66666666666666696</v>
      </c>
      <c r="N53" s="14"/>
      <c r="O53" s="14"/>
      <c r="P53" s="14"/>
      <c r="Q53" s="14">
        <v>1</v>
      </c>
      <c r="V53" t="s">
        <v>27</v>
      </c>
      <c r="W53" t="s">
        <v>27</v>
      </c>
    </row>
    <row r="54" spans="1:23" x14ac:dyDescent="0.25">
      <c r="A54" t="s">
        <v>34</v>
      </c>
      <c r="B54" t="s">
        <v>35</v>
      </c>
      <c r="C54" t="s">
        <v>26</v>
      </c>
      <c r="D54" s="1">
        <v>44096</v>
      </c>
      <c r="E54" s="14">
        <v>63</v>
      </c>
      <c r="F54" s="14">
        <v>47</v>
      </c>
      <c r="G54" s="10">
        <v>0.74603174603174605</v>
      </c>
      <c r="H54" s="14">
        <v>2</v>
      </c>
      <c r="I54" s="14">
        <v>2</v>
      </c>
      <c r="J54" s="10">
        <v>1</v>
      </c>
      <c r="K54" s="14">
        <v>0</v>
      </c>
      <c r="L54" s="14">
        <v>0</v>
      </c>
      <c r="M54" s="10">
        <v>0</v>
      </c>
      <c r="N54" s="14"/>
      <c r="O54" s="14"/>
      <c r="P54" s="14"/>
      <c r="Q54" s="14">
        <v>1</v>
      </c>
      <c r="V54" t="s">
        <v>27</v>
      </c>
      <c r="W54" t="s">
        <v>27</v>
      </c>
    </row>
    <row r="55" spans="1:23" x14ac:dyDescent="0.25">
      <c r="A55" t="s">
        <v>36</v>
      </c>
      <c r="B55" t="s">
        <v>37</v>
      </c>
      <c r="C55" t="s">
        <v>26</v>
      </c>
      <c r="D55" s="1">
        <v>44096</v>
      </c>
      <c r="E55" s="14">
        <v>665</v>
      </c>
      <c r="F55" s="14">
        <v>603</v>
      </c>
      <c r="G55" s="10">
        <v>0.906766917293233</v>
      </c>
      <c r="H55" s="14">
        <v>4</v>
      </c>
      <c r="I55" s="14">
        <v>1</v>
      </c>
      <c r="J55" s="10">
        <v>0.25</v>
      </c>
      <c r="K55" s="14">
        <v>27</v>
      </c>
      <c r="L55" s="14">
        <v>5</v>
      </c>
      <c r="M55" s="10">
        <v>0.18518518518518501</v>
      </c>
      <c r="N55" s="14"/>
      <c r="O55" s="14"/>
      <c r="P55" s="14"/>
      <c r="Q55" s="14">
        <v>0</v>
      </c>
      <c r="V55" t="s">
        <v>27</v>
      </c>
      <c r="W55" t="s">
        <v>27</v>
      </c>
    </row>
    <row r="56" spans="1:23" x14ac:dyDescent="0.25">
      <c r="A56" t="s">
        <v>42</v>
      </c>
      <c r="B56" t="s">
        <v>43</v>
      </c>
      <c r="C56" t="s">
        <v>26</v>
      </c>
      <c r="D56" s="1">
        <v>44096</v>
      </c>
      <c r="E56" s="14">
        <v>972</v>
      </c>
      <c r="F56" s="14">
        <v>909</v>
      </c>
      <c r="G56" s="10">
        <v>0.93518518518518501</v>
      </c>
      <c r="H56" s="14">
        <v>3</v>
      </c>
      <c r="I56" s="14">
        <v>3</v>
      </c>
      <c r="J56" s="10">
        <v>1</v>
      </c>
      <c r="K56" s="14">
        <v>4</v>
      </c>
      <c r="L56" s="14">
        <v>4</v>
      </c>
      <c r="M56" s="10">
        <v>1</v>
      </c>
      <c r="N56" s="14"/>
      <c r="O56" s="14"/>
      <c r="P56" s="14"/>
      <c r="Q56" s="14">
        <v>6</v>
      </c>
      <c r="V56" t="s">
        <v>27</v>
      </c>
      <c r="W56" t="s">
        <v>27</v>
      </c>
    </row>
    <row r="57" spans="1:23" x14ac:dyDescent="0.25">
      <c r="A57" t="s">
        <v>44</v>
      </c>
      <c r="B57" t="s">
        <v>45</v>
      </c>
      <c r="C57" t="s">
        <v>26</v>
      </c>
      <c r="D57" s="1">
        <v>44096</v>
      </c>
      <c r="E57" s="14">
        <v>757</v>
      </c>
      <c r="F57" s="14">
        <v>627</v>
      </c>
      <c r="G57" s="10">
        <v>0.82826948480845397</v>
      </c>
      <c r="H57" s="14">
        <v>105</v>
      </c>
      <c r="I57" s="14">
        <v>71</v>
      </c>
      <c r="J57" s="10">
        <v>0.67619047619047601</v>
      </c>
      <c r="K57" s="14">
        <v>33</v>
      </c>
      <c r="L57" s="14">
        <v>27</v>
      </c>
      <c r="M57" s="10">
        <v>0.81818181818181801</v>
      </c>
      <c r="N57" s="14"/>
      <c r="O57" s="14"/>
      <c r="P57" s="14"/>
      <c r="Q57" s="14">
        <v>2</v>
      </c>
      <c r="V57" t="s">
        <v>27</v>
      </c>
      <c r="W57" t="s">
        <v>27</v>
      </c>
    </row>
    <row r="58" spans="1:23" x14ac:dyDescent="0.25">
      <c r="A58" t="s">
        <v>48</v>
      </c>
      <c r="B58" t="s">
        <v>49</v>
      </c>
      <c r="C58" t="s">
        <v>26</v>
      </c>
      <c r="D58" s="1">
        <v>44096</v>
      </c>
      <c r="E58" s="14">
        <v>451</v>
      </c>
      <c r="F58" s="14">
        <v>437</v>
      </c>
      <c r="G58" s="10">
        <v>0.96895787139689604</v>
      </c>
      <c r="H58" s="14">
        <v>6</v>
      </c>
      <c r="I58" s="14">
        <v>6</v>
      </c>
      <c r="J58" s="10">
        <v>1</v>
      </c>
      <c r="K58" s="14">
        <v>3</v>
      </c>
      <c r="L58" s="14">
        <v>3</v>
      </c>
      <c r="M58" s="10">
        <v>1</v>
      </c>
      <c r="N58" s="14"/>
      <c r="O58" s="14"/>
      <c r="P58" s="14"/>
      <c r="Q58" s="14">
        <v>0</v>
      </c>
      <c r="V58" t="s">
        <v>27</v>
      </c>
      <c r="W58" t="s">
        <v>27</v>
      </c>
    </row>
    <row r="59" spans="1:23" x14ac:dyDescent="0.25">
      <c r="A59" t="s">
        <v>52</v>
      </c>
      <c r="B59" t="s">
        <v>53</v>
      </c>
      <c r="C59" t="s">
        <v>26</v>
      </c>
      <c r="D59" s="1">
        <v>44096</v>
      </c>
      <c r="E59" s="14">
        <v>681</v>
      </c>
      <c r="F59" s="14">
        <v>594</v>
      </c>
      <c r="G59" s="10">
        <v>0.87224669603524196</v>
      </c>
      <c r="H59" s="14">
        <v>15</v>
      </c>
      <c r="I59" s="14">
        <v>15</v>
      </c>
      <c r="J59" s="10">
        <v>1</v>
      </c>
      <c r="K59" s="14">
        <v>26</v>
      </c>
      <c r="L59" s="14">
        <v>24</v>
      </c>
      <c r="M59" s="10">
        <v>0.92307692307692302</v>
      </c>
      <c r="N59" s="14"/>
      <c r="O59" s="14"/>
      <c r="P59" s="14"/>
      <c r="Q59" s="14">
        <v>2</v>
      </c>
      <c r="V59" t="s">
        <v>27</v>
      </c>
      <c r="W59" t="s">
        <v>27</v>
      </c>
    </row>
    <row r="60" spans="1:23" x14ac:dyDescent="0.25">
      <c r="A60" t="s">
        <v>54</v>
      </c>
      <c r="B60" t="s">
        <v>55</v>
      </c>
      <c r="C60" t="s">
        <v>26</v>
      </c>
      <c r="D60" s="1">
        <v>44096</v>
      </c>
      <c r="E60" s="14">
        <v>2396</v>
      </c>
      <c r="F60" s="14">
        <v>1327</v>
      </c>
      <c r="G60" s="10">
        <v>0.55383973288814703</v>
      </c>
      <c r="H60" s="14">
        <v>55</v>
      </c>
      <c r="I60" s="14">
        <v>43</v>
      </c>
      <c r="J60" s="10">
        <v>0.78181818181818197</v>
      </c>
      <c r="K60" s="14">
        <v>19</v>
      </c>
      <c r="L60" s="14">
        <v>11</v>
      </c>
      <c r="M60" s="10">
        <v>0.57894736842105299</v>
      </c>
      <c r="N60" s="14"/>
      <c r="O60" s="14"/>
      <c r="P60" s="14"/>
      <c r="Q60" s="14">
        <v>10</v>
      </c>
      <c r="V60" t="s">
        <v>27</v>
      </c>
      <c r="W60" t="s">
        <v>27</v>
      </c>
    </row>
    <row r="61" spans="1:23" x14ac:dyDescent="0.25">
      <c r="A61" t="s">
        <v>56</v>
      </c>
      <c r="B61" t="s">
        <v>57</v>
      </c>
      <c r="C61" t="s">
        <v>26</v>
      </c>
      <c r="D61" s="1">
        <v>44096</v>
      </c>
      <c r="E61" s="14">
        <v>1654</v>
      </c>
      <c r="F61" s="14">
        <v>1392</v>
      </c>
      <c r="G61" s="10">
        <v>0.84159613059250304</v>
      </c>
      <c r="H61" s="14">
        <v>31</v>
      </c>
      <c r="I61" s="14">
        <v>30</v>
      </c>
      <c r="J61" s="10">
        <v>0.967741935483871</v>
      </c>
      <c r="K61" s="14">
        <v>26</v>
      </c>
      <c r="L61" s="14">
        <v>24</v>
      </c>
      <c r="M61" s="10">
        <v>0.92307692307692302</v>
      </c>
      <c r="N61" s="14"/>
      <c r="O61" s="14"/>
      <c r="P61" s="14"/>
      <c r="Q61" s="14">
        <v>8</v>
      </c>
      <c r="V61" t="s">
        <v>27</v>
      </c>
      <c r="W61" t="s">
        <v>27</v>
      </c>
    </row>
    <row r="62" spans="1:23" x14ac:dyDescent="0.25">
      <c r="A62" t="s">
        <v>60</v>
      </c>
      <c r="B62" t="s">
        <v>61</v>
      </c>
      <c r="C62" t="s">
        <v>26</v>
      </c>
      <c r="D62" s="1">
        <v>44096</v>
      </c>
      <c r="E62" s="14">
        <v>489</v>
      </c>
      <c r="F62" s="14">
        <v>450</v>
      </c>
      <c r="G62" s="10">
        <v>0.92024539877300604</v>
      </c>
      <c r="H62" s="14">
        <v>3</v>
      </c>
      <c r="I62" s="14">
        <v>3</v>
      </c>
      <c r="J62" s="10">
        <v>1</v>
      </c>
      <c r="K62" s="14">
        <v>1</v>
      </c>
      <c r="L62" s="14">
        <v>1</v>
      </c>
      <c r="M62" s="10">
        <v>1</v>
      </c>
      <c r="N62" s="14"/>
      <c r="O62" s="14"/>
      <c r="P62" s="14"/>
      <c r="Q62" s="14">
        <v>0</v>
      </c>
      <c r="V62" t="s">
        <v>27</v>
      </c>
      <c r="W62" t="s">
        <v>27</v>
      </c>
    </row>
    <row r="63" spans="1:23" x14ac:dyDescent="0.25">
      <c r="A63" t="s">
        <v>62</v>
      </c>
      <c r="B63" t="s">
        <v>63</v>
      </c>
      <c r="C63" t="s">
        <v>26</v>
      </c>
      <c r="D63" s="1">
        <v>44096</v>
      </c>
      <c r="E63" s="14">
        <v>620</v>
      </c>
      <c r="F63" s="14">
        <v>578</v>
      </c>
      <c r="G63" s="10">
        <v>0.93225806451612903</v>
      </c>
      <c r="H63" s="14">
        <v>12</v>
      </c>
      <c r="I63" s="14">
        <v>12</v>
      </c>
      <c r="J63" s="10">
        <v>1</v>
      </c>
      <c r="K63" s="14">
        <v>9</v>
      </c>
      <c r="L63" s="14">
        <v>7</v>
      </c>
      <c r="M63" s="10">
        <v>0.77777777777777801</v>
      </c>
      <c r="N63" s="14"/>
      <c r="O63" s="14"/>
      <c r="P63" s="14"/>
      <c r="Q63" s="14">
        <v>0</v>
      </c>
      <c r="V63" t="s">
        <v>27</v>
      </c>
      <c r="W63" t="s">
        <v>27</v>
      </c>
    </row>
    <row r="64" spans="1:23" x14ac:dyDescent="0.25">
      <c r="A64" t="s">
        <v>64</v>
      </c>
      <c r="B64" t="s">
        <v>65</v>
      </c>
      <c r="C64" t="s">
        <v>26</v>
      </c>
      <c r="D64" s="1">
        <v>44096</v>
      </c>
      <c r="E64" s="14">
        <v>1133</v>
      </c>
      <c r="F64" s="14">
        <v>1004</v>
      </c>
      <c r="G64" s="10">
        <v>0.886142983230362</v>
      </c>
      <c r="H64" s="14">
        <v>22</v>
      </c>
      <c r="I64" s="14">
        <v>22</v>
      </c>
      <c r="J64" s="10">
        <v>1</v>
      </c>
      <c r="K64" s="14">
        <v>16</v>
      </c>
      <c r="L64" s="14">
        <v>16</v>
      </c>
      <c r="M64" s="10">
        <v>1</v>
      </c>
      <c r="N64" s="14"/>
      <c r="O64" s="14"/>
      <c r="P64" s="14"/>
      <c r="Q64" s="14">
        <v>2</v>
      </c>
      <c r="V64" t="s">
        <v>27</v>
      </c>
      <c r="W64" t="s">
        <v>27</v>
      </c>
    </row>
    <row r="65" spans="1:23" x14ac:dyDescent="0.25">
      <c r="A65" t="s">
        <v>66</v>
      </c>
      <c r="B65" t="s">
        <v>67</v>
      </c>
      <c r="C65" t="s">
        <v>26</v>
      </c>
      <c r="D65" s="1">
        <v>44096</v>
      </c>
      <c r="E65" s="14">
        <v>1075</v>
      </c>
      <c r="F65" s="14">
        <v>920</v>
      </c>
      <c r="G65" s="10">
        <v>0.85581395348837197</v>
      </c>
      <c r="H65" s="14">
        <v>2</v>
      </c>
      <c r="I65" s="14">
        <v>2</v>
      </c>
      <c r="J65" s="10">
        <v>1</v>
      </c>
      <c r="K65" s="14">
        <v>6</v>
      </c>
      <c r="L65" s="14">
        <v>4</v>
      </c>
      <c r="M65" s="10">
        <v>0.66666666666666696</v>
      </c>
      <c r="N65" s="14"/>
      <c r="O65" s="14"/>
      <c r="P65" s="14"/>
      <c r="Q65" s="14">
        <v>2</v>
      </c>
      <c r="V65" t="s">
        <v>27</v>
      </c>
      <c r="W65" t="s">
        <v>27</v>
      </c>
    </row>
    <row r="66" spans="1:23" x14ac:dyDescent="0.25">
      <c r="A66" t="s">
        <v>68</v>
      </c>
      <c r="B66" t="s">
        <v>69</v>
      </c>
      <c r="C66" t="s">
        <v>26</v>
      </c>
      <c r="D66" s="1">
        <v>44096</v>
      </c>
      <c r="E66" s="14">
        <v>1220</v>
      </c>
      <c r="F66" s="14">
        <v>1107</v>
      </c>
      <c r="G66" s="10">
        <v>0.90737704918032802</v>
      </c>
      <c r="H66" s="14">
        <v>4</v>
      </c>
      <c r="I66" s="14">
        <v>0</v>
      </c>
      <c r="J66" s="10">
        <v>0</v>
      </c>
      <c r="K66" s="14">
        <v>0</v>
      </c>
      <c r="L66" s="14">
        <v>0</v>
      </c>
      <c r="M66" s="10">
        <v>0</v>
      </c>
      <c r="N66" s="14"/>
      <c r="O66" s="14"/>
      <c r="P66" s="14"/>
      <c r="Q66" s="14">
        <v>1</v>
      </c>
      <c r="V66" t="s">
        <v>27</v>
      </c>
      <c r="W66" t="s">
        <v>27</v>
      </c>
    </row>
    <row r="67" spans="1:23" x14ac:dyDescent="0.25">
      <c r="A67" t="s">
        <v>74</v>
      </c>
      <c r="B67" t="s">
        <v>75</v>
      </c>
      <c r="C67" t="s">
        <v>26</v>
      </c>
      <c r="D67" s="1">
        <v>44096</v>
      </c>
      <c r="E67" s="14">
        <v>908</v>
      </c>
      <c r="F67" s="14">
        <v>825</v>
      </c>
      <c r="G67" s="10">
        <v>0.90859030837004395</v>
      </c>
      <c r="H67" s="14">
        <v>6</v>
      </c>
      <c r="I67" s="14">
        <v>4</v>
      </c>
      <c r="J67" s="10">
        <v>0.66666666666666696</v>
      </c>
      <c r="K67" s="14">
        <v>21</v>
      </c>
      <c r="L67" s="14">
        <v>21</v>
      </c>
      <c r="M67" s="10">
        <v>1</v>
      </c>
      <c r="N67" s="14"/>
      <c r="O67" s="14"/>
      <c r="P67" s="14"/>
      <c r="Q67" s="14">
        <v>0</v>
      </c>
      <c r="V67" t="s">
        <v>27</v>
      </c>
      <c r="W67" t="s">
        <v>27</v>
      </c>
    </row>
    <row r="68" spans="1:23" x14ac:dyDescent="0.25">
      <c r="A68" t="s">
        <v>76</v>
      </c>
      <c r="B68" t="s">
        <v>77</v>
      </c>
      <c r="C68" t="s">
        <v>26</v>
      </c>
      <c r="D68" s="1">
        <v>44096</v>
      </c>
      <c r="E68" s="14">
        <v>1114</v>
      </c>
      <c r="F68" s="14">
        <v>969</v>
      </c>
      <c r="G68" s="10">
        <v>0.86983842010771995</v>
      </c>
      <c r="H68" s="14">
        <v>33</v>
      </c>
      <c r="I68" s="14">
        <v>30</v>
      </c>
      <c r="J68" s="10">
        <v>0.90909090909090895</v>
      </c>
      <c r="K68" s="14">
        <v>18</v>
      </c>
      <c r="L68" s="14">
        <v>16</v>
      </c>
      <c r="M68" s="10">
        <v>0.88888888888888895</v>
      </c>
      <c r="N68" s="14"/>
      <c r="O68" s="14"/>
      <c r="P68" s="14"/>
      <c r="Q68" s="14">
        <v>6</v>
      </c>
      <c r="V68" t="s">
        <v>27</v>
      </c>
      <c r="W68" t="s">
        <v>27</v>
      </c>
    </row>
    <row r="69" spans="1:23" x14ac:dyDescent="0.25">
      <c r="A69" t="s">
        <v>78</v>
      </c>
      <c r="B69" t="s">
        <v>79</v>
      </c>
      <c r="C69" t="s">
        <v>26</v>
      </c>
      <c r="D69" s="1">
        <v>44096</v>
      </c>
      <c r="E69" s="14">
        <v>1112</v>
      </c>
      <c r="F69" s="14">
        <v>855</v>
      </c>
      <c r="G69" s="10">
        <v>0.76888489208633104</v>
      </c>
      <c r="H69" s="14">
        <v>2</v>
      </c>
      <c r="I69" s="14">
        <v>2</v>
      </c>
      <c r="J69" s="10">
        <v>1</v>
      </c>
      <c r="K69" s="14">
        <v>0</v>
      </c>
      <c r="L69" s="14">
        <v>0</v>
      </c>
      <c r="M69" s="10">
        <v>0</v>
      </c>
      <c r="N69" s="14"/>
      <c r="O69" s="14"/>
      <c r="P69" s="14"/>
      <c r="Q69" s="14">
        <v>0</v>
      </c>
      <c r="V69" t="s">
        <v>27</v>
      </c>
      <c r="W69" t="s">
        <v>27</v>
      </c>
    </row>
    <row r="70" spans="1:23" x14ac:dyDescent="0.25">
      <c r="A70" t="s">
        <v>80</v>
      </c>
      <c r="B70" t="s">
        <v>81</v>
      </c>
      <c r="C70" t="s">
        <v>26</v>
      </c>
      <c r="D70" s="1">
        <v>44096</v>
      </c>
      <c r="E70" s="14">
        <v>1231</v>
      </c>
      <c r="F70" s="14">
        <v>1062</v>
      </c>
      <c r="G70" s="10">
        <v>0.86271324126726201</v>
      </c>
      <c r="H70" s="14">
        <v>40</v>
      </c>
      <c r="I70" s="14">
        <v>37</v>
      </c>
      <c r="J70" s="10">
        <v>0.92500000000000004</v>
      </c>
      <c r="K70" s="14">
        <v>25</v>
      </c>
      <c r="L70" s="14">
        <v>19</v>
      </c>
      <c r="M70" s="10">
        <v>0.76</v>
      </c>
      <c r="N70" s="14"/>
      <c r="O70" s="14"/>
      <c r="P70" s="14"/>
      <c r="Q70" s="14">
        <v>3</v>
      </c>
      <c r="V70" t="s">
        <v>27</v>
      </c>
      <c r="W70" t="s">
        <v>27</v>
      </c>
    </row>
    <row r="71" spans="1:23" x14ac:dyDescent="0.25">
      <c r="A71" t="s">
        <v>82</v>
      </c>
      <c r="B71" t="s">
        <v>83</v>
      </c>
      <c r="C71" t="s">
        <v>26</v>
      </c>
      <c r="D71" s="1">
        <v>44096</v>
      </c>
      <c r="E71" s="14">
        <v>1034</v>
      </c>
      <c r="F71" s="14">
        <v>958</v>
      </c>
      <c r="G71" s="10">
        <v>0.92649903288201196</v>
      </c>
      <c r="H71" s="14">
        <v>20</v>
      </c>
      <c r="I71" s="14">
        <v>15</v>
      </c>
      <c r="J71" s="10">
        <v>0.75</v>
      </c>
      <c r="K71" s="14">
        <v>6</v>
      </c>
      <c r="L71" s="14">
        <v>6</v>
      </c>
      <c r="M71" s="10">
        <v>1</v>
      </c>
      <c r="N71" s="14"/>
      <c r="O71" s="14"/>
      <c r="P71" s="14"/>
      <c r="Q71" s="14">
        <v>0</v>
      </c>
      <c r="V71" t="s">
        <v>27</v>
      </c>
      <c r="W71" t="s">
        <v>27</v>
      </c>
    </row>
    <row r="72" spans="1:23" x14ac:dyDescent="0.25">
      <c r="A72" t="s">
        <v>84</v>
      </c>
      <c r="B72" t="s">
        <v>85</v>
      </c>
      <c r="C72" t="s">
        <v>26</v>
      </c>
      <c r="D72" s="1">
        <v>44096</v>
      </c>
      <c r="E72" s="14">
        <v>747</v>
      </c>
      <c r="F72" s="14">
        <v>636</v>
      </c>
      <c r="G72" s="10">
        <v>0.85140562248995999</v>
      </c>
      <c r="H72" s="14">
        <v>65</v>
      </c>
      <c r="I72" s="14">
        <v>56</v>
      </c>
      <c r="J72" s="10">
        <v>0.86153846153846203</v>
      </c>
      <c r="K72" s="14">
        <v>41</v>
      </c>
      <c r="L72" s="14">
        <v>40</v>
      </c>
      <c r="M72" s="10">
        <v>0.97560975609756095</v>
      </c>
      <c r="N72" s="14"/>
      <c r="O72" s="14"/>
      <c r="P72" s="14"/>
      <c r="Q72" s="14">
        <v>10</v>
      </c>
      <c r="V72" t="s">
        <v>27</v>
      </c>
      <c r="W72" t="s">
        <v>27</v>
      </c>
    </row>
    <row r="73" spans="1:23" x14ac:dyDescent="0.25">
      <c r="A73" t="s">
        <v>86</v>
      </c>
      <c r="B73" t="s">
        <v>87</v>
      </c>
      <c r="C73" t="s">
        <v>26</v>
      </c>
      <c r="D73" s="1">
        <v>44096</v>
      </c>
      <c r="E73" s="14">
        <v>677</v>
      </c>
      <c r="F73" s="14">
        <v>597</v>
      </c>
      <c r="G73" s="10">
        <v>0.88183161004431299</v>
      </c>
      <c r="H73" s="14">
        <v>18</v>
      </c>
      <c r="I73" s="14">
        <v>18</v>
      </c>
      <c r="J73" s="10">
        <v>1</v>
      </c>
      <c r="K73" s="14">
        <v>6</v>
      </c>
      <c r="L73" s="14">
        <v>4</v>
      </c>
      <c r="M73" s="10">
        <v>0.66666666666666696</v>
      </c>
      <c r="N73" s="14"/>
      <c r="O73" s="14"/>
      <c r="P73" s="14"/>
      <c r="Q73" s="14">
        <v>3</v>
      </c>
      <c r="V73" t="s">
        <v>27</v>
      </c>
      <c r="W73" t="s">
        <v>27</v>
      </c>
    </row>
    <row r="74" spans="1:23" x14ac:dyDescent="0.25">
      <c r="A74" t="s">
        <v>88</v>
      </c>
      <c r="B74" t="s">
        <v>89</v>
      </c>
      <c r="C74" t="s">
        <v>26</v>
      </c>
      <c r="D74" s="1">
        <v>44096</v>
      </c>
      <c r="E74" s="14">
        <v>480</v>
      </c>
      <c r="F74" s="14">
        <v>465</v>
      </c>
      <c r="G74" s="10">
        <v>0.96875</v>
      </c>
      <c r="H74" s="14">
        <v>35</v>
      </c>
      <c r="I74" s="14">
        <v>34</v>
      </c>
      <c r="J74" s="10">
        <v>0.97142857142857097</v>
      </c>
      <c r="K74" s="14">
        <v>4</v>
      </c>
      <c r="L74" s="14">
        <v>3</v>
      </c>
      <c r="M74" s="10">
        <v>0.75</v>
      </c>
      <c r="N74" s="14"/>
      <c r="O74" s="14"/>
      <c r="P74" s="14"/>
      <c r="Q74" s="14">
        <v>0</v>
      </c>
      <c r="V74" t="s">
        <v>27</v>
      </c>
      <c r="W74" t="s">
        <v>27</v>
      </c>
    </row>
    <row r="75" spans="1:23" x14ac:dyDescent="0.25">
      <c r="A75" t="s">
        <v>90</v>
      </c>
      <c r="B75" t="s">
        <v>91</v>
      </c>
      <c r="C75" t="s">
        <v>26</v>
      </c>
      <c r="D75" s="1">
        <v>44096</v>
      </c>
      <c r="E75" s="14">
        <v>295</v>
      </c>
      <c r="F75" s="14">
        <v>236</v>
      </c>
      <c r="G75" s="10">
        <v>0.8</v>
      </c>
      <c r="H75" s="14">
        <v>11</v>
      </c>
      <c r="I75" s="14">
        <v>11</v>
      </c>
      <c r="J75" s="10">
        <v>1</v>
      </c>
      <c r="K75" s="14">
        <v>5</v>
      </c>
      <c r="L75" s="14">
        <v>4</v>
      </c>
      <c r="M75" s="10">
        <v>0.8</v>
      </c>
      <c r="N75" s="14"/>
      <c r="O75" s="14"/>
      <c r="P75" s="14"/>
      <c r="Q75" s="14">
        <v>2</v>
      </c>
      <c r="V75" t="s">
        <v>27</v>
      </c>
      <c r="W75" t="s">
        <v>27</v>
      </c>
    </row>
    <row r="76" spans="1:23" x14ac:dyDescent="0.25">
      <c r="A76" t="s">
        <v>92</v>
      </c>
      <c r="B76" t="s">
        <v>93</v>
      </c>
      <c r="C76" t="s">
        <v>26</v>
      </c>
      <c r="D76" s="1">
        <v>44096</v>
      </c>
      <c r="E76" s="14">
        <v>436</v>
      </c>
      <c r="F76" s="14">
        <v>400</v>
      </c>
      <c r="G76" s="10">
        <v>0.91743119266055095</v>
      </c>
      <c r="H76" s="14">
        <v>2</v>
      </c>
      <c r="I76" s="14">
        <v>2</v>
      </c>
      <c r="J76" s="10">
        <v>1</v>
      </c>
      <c r="K76" s="14">
        <v>12</v>
      </c>
      <c r="L76" s="14">
        <v>10</v>
      </c>
      <c r="M76" s="10">
        <v>0.83333333333333304</v>
      </c>
      <c r="N76" s="14"/>
      <c r="O76" s="14"/>
      <c r="P76" s="14"/>
      <c r="Q76" s="14">
        <v>0</v>
      </c>
      <c r="V76" t="s">
        <v>27</v>
      </c>
      <c r="W76" t="s">
        <v>27</v>
      </c>
    </row>
    <row r="77" spans="1:23" x14ac:dyDescent="0.25">
      <c r="A77" t="s">
        <v>94</v>
      </c>
      <c r="B77" t="s">
        <v>95</v>
      </c>
      <c r="C77" t="s">
        <v>26</v>
      </c>
      <c r="D77" s="1">
        <v>44096</v>
      </c>
      <c r="E77" s="14">
        <v>732</v>
      </c>
      <c r="F77" s="14">
        <v>661</v>
      </c>
      <c r="G77" s="10">
        <v>0.90300546448087404</v>
      </c>
      <c r="H77" s="14">
        <v>8</v>
      </c>
      <c r="I77" s="14">
        <v>7</v>
      </c>
      <c r="J77" s="10">
        <v>0.875</v>
      </c>
      <c r="K77" s="14">
        <v>3</v>
      </c>
      <c r="L77" s="14">
        <v>3</v>
      </c>
      <c r="M77" s="10">
        <v>1</v>
      </c>
      <c r="N77" s="14"/>
      <c r="O77" s="14"/>
      <c r="P77" s="14"/>
      <c r="Q77" s="14">
        <v>3</v>
      </c>
      <c r="V77" t="s">
        <v>27</v>
      </c>
      <c r="W77" t="s">
        <v>27</v>
      </c>
    </row>
    <row r="78" spans="1:23" x14ac:dyDescent="0.25">
      <c r="A78" t="s">
        <v>96</v>
      </c>
      <c r="B78" t="s">
        <v>97</v>
      </c>
      <c r="C78" t="s">
        <v>26</v>
      </c>
      <c r="D78" s="1">
        <v>44096</v>
      </c>
      <c r="E78" s="14">
        <v>204</v>
      </c>
      <c r="F78" s="14">
        <v>181</v>
      </c>
      <c r="G78" s="10">
        <v>0.88725490196078405</v>
      </c>
      <c r="H78" s="14">
        <v>13</v>
      </c>
      <c r="I78" s="14">
        <v>13</v>
      </c>
      <c r="J78" s="10">
        <v>1</v>
      </c>
      <c r="K78" s="14">
        <v>15</v>
      </c>
      <c r="L78" s="14">
        <v>15</v>
      </c>
      <c r="M78" s="10">
        <v>1</v>
      </c>
      <c r="N78" s="14"/>
      <c r="O78" s="14"/>
      <c r="P78" s="14"/>
      <c r="Q78" s="14">
        <v>1</v>
      </c>
      <c r="V78" t="s">
        <v>27</v>
      </c>
      <c r="W78" t="s">
        <v>27</v>
      </c>
    </row>
    <row r="79" spans="1:23" x14ac:dyDescent="0.25">
      <c r="A79" t="s">
        <v>98</v>
      </c>
      <c r="B79" t="s">
        <v>99</v>
      </c>
      <c r="C79" t="s">
        <v>26</v>
      </c>
      <c r="D79" s="1">
        <v>44096</v>
      </c>
      <c r="E79" s="14">
        <v>220</v>
      </c>
      <c r="F79" s="14">
        <v>182</v>
      </c>
      <c r="G79" s="10">
        <v>0.82727272727272705</v>
      </c>
      <c r="H79" s="14">
        <v>3</v>
      </c>
      <c r="I79" s="14">
        <v>2</v>
      </c>
      <c r="J79" s="10">
        <v>0.66666666666666696</v>
      </c>
      <c r="K79" s="14">
        <v>11</v>
      </c>
      <c r="L79" s="14">
        <v>9</v>
      </c>
      <c r="M79" s="10">
        <v>0.81818181818181801</v>
      </c>
      <c r="N79" s="14"/>
      <c r="O79" s="14"/>
      <c r="P79" s="14"/>
      <c r="Q79" s="14">
        <v>0</v>
      </c>
      <c r="V79" t="s">
        <v>27</v>
      </c>
      <c r="W79" t="s">
        <v>27</v>
      </c>
    </row>
    <row r="80" spans="1:23" x14ac:dyDescent="0.25">
      <c r="A80" t="s">
        <v>100</v>
      </c>
      <c r="B80" t="s">
        <v>101</v>
      </c>
      <c r="C80" t="s">
        <v>46</v>
      </c>
      <c r="D80" s="1">
        <v>44096</v>
      </c>
      <c r="E80" s="14">
        <v>668</v>
      </c>
      <c r="F80" s="14">
        <v>460</v>
      </c>
      <c r="G80" s="10">
        <v>0.68862275449101795</v>
      </c>
      <c r="H80" s="14">
        <v>8</v>
      </c>
      <c r="I80" s="14">
        <v>5</v>
      </c>
      <c r="J80" s="10">
        <v>0.625</v>
      </c>
      <c r="K80" s="14">
        <v>11</v>
      </c>
      <c r="L80" s="14">
        <v>9</v>
      </c>
      <c r="M80" s="10">
        <v>0.81818181818181801</v>
      </c>
      <c r="N80" s="14">
        <v>1</v>
      </c>
      <c r="O80" s="14">
        <v>86</v>
      </c>
      <c r="P80" s="14">
        <v>0</v>
      </c>
      <c r="Q80" s="14">
        <v>1</v>
      </c>
      <c r="V80" t="s">
        <v>102</v>
      </c>
      <c r="W80" t="s">
        <v>27</v>
      </c>
    </row>
    <row r="81" spans="1:23" x14ac:dyDescent="0.25">
      <c r="A81" t="s">
        <v>103</v>
      </c>
      <c r="B81" t="s">
        <v>104</v>
      </c>
      <c r="C81" t="s">
        <v>46</v>
      </c>
      <c r="D81" s="1">
        <v>44096</v>
      </c>
      <c r="E81" s="14">
        <v>532</v>
      </c>
      <c r="F81" s="14">
        <v>433</v>
      </c>
      <c r="G81" s="10">
        <v>0.81390977443609003</v>
      </c>
      <c r="H81" s="14">
        <v>5</v>
      </c>
      <c r="I81" s="14">
        <v>5</v>
      </c>
      <c r="J81" s="10">
        <v>1</v>
      </c>
      <c r="K81" s="14">
        <v>12</v>
      </c>
      <c r="L81" s="14">
        <v>8</v>
      </c>
      <c r="M81" s="10">
        <v>0.66666666666666696</v>
      </c>
      <c r="N81" s="14"/>
      <c r="O81" s="14"/>
      <c r="P81" s="14"/>
      <c r="Q81" s="14">
        <v>3</v>
      </c>
      <c r="R81" s="23">
        <v>0</v>
      </c>
      <c r="S81" s="23">
        <v>1</v>
      </c>
      <c r="T81" s="23">
        <v>2</v>
      </c>
      <c r="U81" s="23">
        <v>0</v>
      </c>
      <c r="V81" t="s">
        <v>152</v>
      </c>
      <c r="W81" t="s">
        <v>27</v>
      </c>
    </row>
    <row r="82" spans="1:23" x14ac:dyDescent="0.25">
      <c r="A82" t="s">
        <v>105</v>
      </c>
      <c r="B82" t="s">
        <v>106</v>
      </c>
      <c r="C82" t="s">
        <v>26</v>
      </c>
      <c r="D82" s="1">
        <v>44096</v>
      </c>
      <c r="E82" s="14">
        <v>1095</v>
      </c>
      <c r="F82" s="14">
        <v>1007</v>
      </c>
      <c r="G82" s="10">
        <v>0.91963470319634699</v>
      </c>
      <c r="H82" s="14">
        <v>30</v>
      </c>
      <c r="I82" s="14">
        <v>25</v>
      </c>
      <c r="J82" s="10">
        <v>0.83333333333333304</v>
      </c>
      <c r="K82" s="14">
        <v>43</v>
      </c>
      <c r="L82" s="14">
        <v>37</v>
      </c>
      <c r="M82" s="10">
        <v>0.86046511627906996</v>
      </c>
      <c r="N82" s="14"/>
      <c r="O82" s="14"/>
      <c r="P82" s="14"/>
      <c r="Q82" s="14">
        <v>2</v>
      </c>
      <c r="R82" s="23"/>
      <c r="S82" s="23"/>
      <c r="T82" s="23"/>
      <c r="U82" s="23"/>
      <c r="V82" t="s">
        <v>27</v>
      </c>
      <c r="W82" t="s">
        <v>27</v>
      </c>
    </row>
    <row r="83" spans="1:23" x14ac:dyDescent="0.25">
      <c r="A83" t="s">
        <v>107</v>
      </c>
      <c r="B83" t="s">
        <v>108</v>
      </c>
      <c r="C83" t="s">
        <v>46</v>
      </c>
      <c r="D83" s="1">
        <v>44096</v>
      </c>
      <c r="E83" s="14">
        <v>578</v>
      </c>
      <c r="F83" s="14">
        <v>462</v>
      </c>
      <c r="G83" s="10">
        <v>0.79930795847750902</v>
      </c>
      <c r="H83" s="14">
        <v>6</v>
      </c>
      <c r="I83" s="14">
        <v>6</v>
      </c>
      <c r="J83" s="10">
        <v>1</v>
      </c>
      <c r="K83" s="14">
        <v>10</v>
      </c>
      <c r="L83" s="14">
        <v>8</v>
      </c>
      <c r="M83" s="10">
        <v>0.8</v>
      </c>
      <c r="N83" s="14">
        <v>2</v>
      </c>
      <c r="O83" s="14">
        <v>61</v>
      </c>
      <c r="P83" s="14">
        <v>15</v>
      </c>
      <c r="Q83" s="14">
        <v>5</v>
      </c>
      <c r="R83" s="23"/>
      <c r="S83" s="23"/>
      <c r="T83" s="23"/>
      <c r="U83" s="23"/>
      <c r="V83" t="s">
        <v>102</v>
      </c>
      <c r="W83" t="s">
        <v>27</v>
      </c>
    </row>
    <row r="84" spans="1:23" x14ac:dyDescent="0.25">
      <c r="A84" t="s">
        <v>109</v>
      </c>
      <c r="B84" t="s">
        <v>110</v>
      </c>
      <c r="C84" t="s">
        <v>46</v>
      </c>
      <c r="D84" s="1">
        <v>44096</v>
      </c>
      <c r="E84" s="14">
        <v>540</v>
      </c>
      <c r="F84" s="14">
        <v>403</v>
      </c>
      <c r="G84" s="10">
        <v>0.74629629629629601</v>
      </c>
      <c r="H84" s="14">
        <v>8</v>
      </c>
      <c r="I84" s="14">
        <v>8</v>
      </c>
      <c r="J84" s="10">
        <v>1</v>
      </c>
      <c r="K84" s="14">
        <v>1</v>
      </c>
      <c r="L84" s="14">
        <v>0</v>
      </c>
      <c r="M84" s="10">
        <v>0</v>
      </c>
      <c r="N84" s="14">
        <v>1</v>
      </c>
      <c r="O84" s="14">
        <v>89</v>
      </c>
      <c r="P84" s="14">
        <v>0</v>
      </c>
      <c r="Q84" s="14">
        <v>3</v>
      </c>
      <c r="R84" s="23"/>
      <c r="S84" s="23"/>
      <c r="T84" s="23"/>
      <c r="U84" s="23"/>
      <c r="V84" t="s">
        <v>102</v>
      </c>
      <c r="W84" t="s">
        <v>27</v>
      </c>
    </row>
    <row r="85" spans="1:23" x14ac:dyDescent="0.25">
      <c r="A85" t="s">
        <v>111</v>
      </c>
      <c r="B85" t="s">
        <v>112</v>
      </c>
      <c r="C85" t="s">
        <v>26</v>
      </c>
      <c r="D85" s="1">
        <v>44096</v>
      </c>
      <c r="E85" s="14">
        <v>151</v>
      </c>
      <c r="F85" s="14">
        <v>94</v>
      </c>
      <c r="G85" s="10">
        <v>0.62251655629139102</v>
      </c>
      <c r="H85" s="14">
        <v>78</v>
      </c>
      <c r="I85" s="14">
        <v>49</v>
      </c>
      <c r="J85" s="10">
        <v>0.62820512820512797</v>
      </c>
      <c r="K85" s="14">
        <v>59</v>
      </c>
      <c r="L85" s="14">
        <v>34</v>
      </c>
      <c r="M85" s="10">
        <v>0.57627118644067798</v>
      </c>
      <c r="N85" s="14"/>
      <c r="O85" s="14"/>
      <c r="P85" s="14"/>
      <c r="Q85" s="14">
        <v>7</v>
      </c>
      <c r="R85" s="23"/>
      <c r="S85" s="23"/>
      <c r="T85" s="23"/>
      <c r="U85" s="23"/>
      <c r="V85" t="s">
        <v>27</v>
      </c>
      <c r="W85" t="s">
        <v>27</v>
      </c>
    </row>
    <row r="86" spans="1:23" x14ac:dyDescent="0.25">
      <c r="A86" t="s">
        <v>113</v>
      </c>
      <c r="B86" t="s">
        <v>114</v>
      </c>
      <c r="C86" t="s">
        <v>26</v>
      </c>
      <c r="D86" s="1">
        <v>44096</v>
      </c>
      <c r="E86" s="14">
        <v>817</v>
      </c>
      <c r="F86" s="14">
        <v>717</v>
      </c>
      <c r="G86" s="10">
        <v>0.87760097919216695</v>
      </c>
      <c r="H86" s="14">
        <v>16</v>
      </c>
      <c r="I86" s="14">
        <v>13</v>
      </c>
      <c r="J86" s="10">
        <v>0.8125</v>
      </c>
      <c r="K86" s="14">
        <v>24</v>
      </c>
      <c r="L86" s="14">
        <v>17</v>
      </c>
      <c r="M86" s="10">
        <v>0.70833333333333304</v>
      </c>
      <c r="N86" s="14"/>
      <c r="O86" s="14"/>
      <c r="P86" s="14"/>
      <c r="Q86" s="14">
        <v>3</v>
      </c>
      <c r="R86" s="23"/>
      <c r="S86" s="23"/>
      <c r="T86" s="23"/>
      <c r="U86" s="23"/>
      <c r="V86" t="s">
        <v>27</v>
      </c>
      <c r="W86" t="s">
        <v>27</v>
      </c>
    </row>
    <row r="87" spans="1:23" x14ac:dyDescent="0.25">
      <c r="A87" t="s">
        <v>115</v>
      </c>
      <c r="B87" t="s">
        <v>116</v>
      </c>
      <c r="C87" t="s">
        <v>26</v>
      </c>
      <c r="D87" s="1">
        <v>44096</v>
      </c>
      <c r="E87" s="14">
        <v>396</v>
      </c>
      <c r="F87" s="14">
        <v>352</v>
      </c>
      <c r="G87" s="10">
        <v>0.88888888888888895</v>
      </c>
      <c r="H87" s="14">
        <v>8</v>
      </c>
      <c r="I87" s="14">
        <v>8</v>
      </c>
      <c r="J87" s="10">
        <v>1</v>
      </c>
      <c r="K87" s="14">
        <v>7</v>
      </c>
      <c r="L87" s="14">
        <v>7</v>
      </c>
      <c r="M87" s="10">
        <v>1</v>
      </c>
      <c r="N87" s="14"/>
      <c r="O87" s="14"/>
      <c r="P87" s="14"/>
      <c r="Q87" s="14">
        <v>0</v>
      </c>
      <c r="R87" s="23"/>
      <c r="S87" s="23"/>
      <c r="T87" s="23"/>
      <c r="U87" s="23"/>
      <c r="V87" t="s">
        <v>27</v>
      </c>
      <c r="W87" t="s">
        <v>27</v>
      </c>
    </row>
    <row r="88" spans="1:23" x14ac:dyDescent="0.25">
      <c r="A88" t="s">
        <v>125</v>
      </c>
      <c r="B88" t="s">
        <v>126</v>
      </c>
      <c r="C88" t="s">
        <v>26</v>
      </c>
      <c r="D88" s="1">
        <v>44096</v>
      </c>
      <c r="E88" s="14">
        <v>992</v>
      </c>
      <c r="F88" s="14">
        <v>910</v>
      </c>
      <c r="G88" s="10">
        <v>0.91733870967741904</v>
      </c>
      <c r="H88" s="14">
        <v>30</v>
      </c>
      <c r="I88" s="14">
        <v>30</v>
      </c>
      <c r="J88" s="10">
        <v>1</v>
      </c>
      <c r="K88" s="14">
        <v>19</v>
      </c>
      <c r="L88" s="14">
        <v>15</v>
      </c>
      <c r="M88" s="10">
        <v>0.78947368421052599</v>
      </c>
      <c r="N88" s="14"/>
      <c r="O88" s="14"/>
      <c r="P88" s="14"/>
      <c r="Q88" s="14">
        <v>4</v>
      </c>
      <c r="R88" s="23"/>
      <c r="S88" s="23"/>
      <c r="T88" s="23"/>
      <c r="U88" s="23"/>
      <c r="V88" t="s">
        <v>27</v>
      </c>
      <c r="W88" t="s">
        <v>27</v>
      </c>
    </row>
    <row r="89" spans="1:23" x14ac:dyDescent="0.25">
      <c r="A89" t="s">
        <v>117</v>
      </c>
      <c r="B89" t="s">
        <v>118</v>
      </c>
      <c r="C89" t="s">
        <v>26</v>
      </c>
      <c r="D89" s="1">
        <v>44096</v>
      </c>
      <c r="E89" s="14">
        <v>534</v>
      </c>
      <c r="F89" s="14">
        <v>403</v>
      </c>
      <c r="G89" s="10">
        <v>0.75468164794007497</v>
      </c>
      <c r="H89" s="14">
        <v>13</v>
      </c>
      <c r="I89" s="14">
        <v>10</v>
      </c>
      <c r="J89" s="10">
        <v>0.76923076923076905</v>
      </c>
      <c r="K89" s="14">
        <v>5</v>
      </c>
      <c r="L89" s="14">
        <v>5</v>
      </c>
      <c r="M89" s="10">
        <v>1</v>
      </c>
      <c r="N89" s="14"/>
      <c r="O89" s="14"/>
      <c r="P89" s="14"/>
      <c r="Q89" s="14">
        <v>2</v>
      </c>
      <c r="R89" s="23"/>
      <c r="S89" s="23"/>
      <c r="T89" s="23"/>
      <c r="U89" s="23"/>
      <c r="V89" t="s">
        <v>27</v>
      </c>
      <c r="W89" t="s">
        <v>27</v>
      </c>
    </row>
    <row r="90" spans="1:23" x14ac:dyDescent="0.25">
      <c r="A90" t="s">
        <v>119</v>
      </c>
      <c r="B90" t="s">
        <v>120</v>
      </c>
      <c r="C90" t="s">
        <v>26</v>
      </c>
      <c r="D90" s="1">
        <v>44096</v>
      </c>
      <c r="E90" s="14">
        <v>453</v>
      </c>
      <c r="F90" s="14">
        <v>413</v>
      </c>
      <c r="G90" s="10">
        <v>0.91169977924944801</v>
      </c>
      <c r="H90" s="14">
        <v>11</v>
      </c>
      <c r="I90" s="14">
        <v>10</v>
      </c>
      <c r="J90" s="10">
        <v>0.90909090909090895</v>
      </c>
      <c r="K90" s="14">
        <v>6</v>
      </c>
      <c r="L90" s="14">
        <v>6</v>
      </c>
      <c r="M90" s="10">
        <v>1</v>
      </c>
      <c r="N90" s="14"/>
      <c r="O90" s="14"/>
      <c r="P90" s="14"/>
      <c r="Q90" s="14">
        <v>1</v>
      </c>
      <c r="R90" s="23"/>
      <c r="S90" s="23"/>
      <c r="T90" s="23"/>
      <c r="U90" s="23"/>
      <c r="V90" t="s">
        <v>27</v>
      </c>
      <c r="W90" t="s">
        <v>27</v>
      </c>
    </row>
    <row r="91" spans="1:23" x14ac:dyDescent="0.25">
      <c r="A91" t="s">
        <v>151</v>
      </c>
      <c r="B91" t="s">
        <v>150</v>
      </c>
      <c r="C91" t="s">
        <v>26</v>
      </c>
      <c r="D91" s="1">
        <v>44096</v>
      </c>
      <c r="E91" s="14">
        <v>46</v>
      </c>
      <c r="F91" s="14">
        <v>44</v>
      </c>
      <c r="G91" s="10">
        <v>0.95652173913043503</v>
      </c>
      <c r="H91" s="14">
        <v>0</v>
      </c>
      <c r="I91" s="14">
        <v>0</v>
      </c>
      <c r="J91" s="10">
        <v>0</v>
      </c>
      <c r="K91" s="14">
        <v>0</v>
      </c>
      <c r="L91" s="14">
        <v>1</v>
      </c>
      <c r="M91" s="10">
        <v>0</v>
      </c>
      <c r="N91" s="14"/>
      <c r="O91" s="14"/>
      <c r="P91" s="14"/>
      <c r="Q91" s="14">
        <v>0</v>
      </c>
      <c r="R91" s="23"/>
      <c r="S91" s="23"/>
      <c r="T91" s="23"/>
      <c r="U91" s="23"/>
      <c r="V91" t="s">
        <v>27</v>
      </c>
      <c r="W91" t="s">
        <v>27</v>
      </c>
    </row>
    <row r="92" spans="1:23" x14ac:dyDescent="0.25">
      <c r="A92" t="s">
        <v>121</v>
      </c>
      <c r="B92" t="s">
        <v>122</v>
      </c>
      <c r="C92" t="s">
        <v>26</v>
      </c>
      <c r="D92" s="1">
        <v>44096</v>
      </c>
      <c r="E92" s="14">
        <v>321</v>
      </c>
      <c r="F92" s="14">
        <v>231</v>
      </c>
      <c r="G92" s="10">
        <v>0.71962616822429903</v>
      </c>
      <c r="H92" s="14">
        <v>321</v>
      </c>
      <c r="I92" s="14">
        <v>231</v>
      </c>
      <c r="J92" s="10">
        <v>0.71962616822429903</v>
      </c>
      <c r="K92" s="14">
        <v>75</v>
      </c>
      <c r="L92" s="14">
        <v>52</v>
      </c>
      <c r="M92" s="10">
        <v>0.69333333333333302</v>
      </c>
      <c r="N92" s="14"/>
      <c r="O92" s="14"/>
      <c r="P92" s="14"/>
      <c r="Q92" s="14">
        <v>2</v>
      </c>
      <c r="R92" s="23"/>
      <c r="S92" s="23"/>
      <c r="T92" s="23"/>
      <c r="U92" s="23"/>
      <c r="V92" t="s">
        <v>27</v>
      </c>
      <c r="W92" t="s">
        <v>27</v>
      </c>
    </row>
    <row r="93" spans="1:23" x14ac:dyDescent="0.25">
      <c r="A93" t="s">
        <v>123</v>
      </c>
      <c r="B93" t="s">
        <v>124</v>
      </c>
      <c r="C93" t="s">
        <v>26</v>
      </c>
      <c r="D93" s="1">
        <v>44096</v>
      </c>
      <c r="E93" s="14">
        <v>723</v>
      </c>
      <c r="F93" s="14">
        <v>631</v>
      </c>
      <c r="G93" s="10">
        <v>0.87275242047026302</v>
      </c>
      <c r="H93" s="14">
        <v>13</v>
      </c>
      <c r="I93" s="14">
        <v>12</v>
      </c>
      <c r="J93" s="10">
        <v>0.92307692307692302</v>
      </c>
      <c r="K93" s="14">
        <v>20</v>
      </c>
      <c r="L93" s="14">
        <v>14</v>
      </c>
      <c r="M93" s="10">
        <v>0.7</v>
      </c>
      <c r="N93" s="14"/>
      <c r="O93" s="14"/>
      <c r="P93" s="14"/>
      <c r="Q93" s="14">
        <v>3</v>
      </c>
      <c r="R93" s="23"/>
      <c r="S93" s="23"/>
      <c r="T93" s="23"/>
      <c r="U93" s="23"/>
      <c r="V93" t="s">
        <v>27</v>
      </c>
      <c r="W93" t="s">
        <v>27</v>
      </c>
    </row>
    <row r="94" spans="1:23" s="25" customFormat="1" x14ac:dyDescent="0.25">
      <c r="D94" s="26"/>
      <c r="E94" s="27">
        <f>SUM(E50:E93)</f>
        <v>29584</v>
      </c>
      <c r="F94" s="27">
        <f>SUM(F50:F93)</f>
        <v>24877</v>
      </c>
      <c r="G94" s="28">
        <f>Table14[[#This Row],[Attending pupils]]/Table14[[#This Row],[Total pupils]]</f>
        <v>0.84089372633856141</v>
      </c>
      <c r="H94" s="27">
        <f>SUM(H50:H93)</f>
        <v>1068</v>
      </c>
      <c r="I94" s="27">
        <f>SUM(I50:I93)</f>
        <v>854</v>
      </c>
      <c r="J94" s="28">
        <f>Table14[[#This Row],[Attending pupils with EHCP]]/Table14[[#This Row],[Total pupils with EHCP]]</f>
        <v>0.79962546816479396</v>
      </c>
      <c r="K94" s="27">
        <f>SUM(K50:K93)</f>
        <v>638</v>
      </c>
      <c r="L94" s="27">
        <f>SUM(L50:L93)</f>
        <v>496</v>
      </c>
      <c r="M94" s="28">
        <f>L94/K94</f>
        <v>0.77742946708463945</v>
      </c>
      <c r="N94" s="27">
        <f t="shared" ref="N94:U94" si="1">SUM(N50:N93)</f>
        <v>4</v>
      </c>
      <c r="O94" s="27">
        <f t="shared" si="1"/>
        <v>236</v>
      </c>
      <c r="P94" s="27">
        <f t="shared" si="1"/>
        <v>15</v>
      </c>
      <c r="Q94" s="27">
        <f t="shared" si="1"/>
        <v>102</v>
      </c>
      <c r="R94" s="27">
        <f t="shared" si="1"/>
        <v>0</v>
      </c>
      <c r="S94" s="27">
        <f t="shared" si="1"/>
        <v>1</v>
      </c>
      <c r="T94" s="27">
        <f t="shared" si="1"/>
        <v>2</v>
      </c>
      <c r="U94" s="27">
        <f t="shared" si="1"/>
        <v>0</v>
      </c>
    </row>
    <row r="95" spans="1:23" x14ac:dyDescent="0.25">
      <c r="A95" t="s">
        <v>24</v>
      </c>
      <c r="B95" t="s">
        <v>25</v>
      </c>
      <c r="C95" t="s">
        <v>26</v>
      </c>
      <c r="D95" s="1">
        <v>44097</v>
      </c>
      <c r="E95" s="14">
        <v>71</v>
      </c>
      <c r="F95" s="14">
        <v>68</v>
      </c>
      <c r="G95" s="10">
        <v>0.95774647887323905</v>
      </c>
      <c r="H95" s="14">
        <v>1</v>
      </c>
      <c r="I95" s="14">
        <v>1</v>
      </c>
      <c r="J95" s="10">
        <v>1</v>
      </c>
      <c r="K95" s="14">
        <v>2</v>
      </c>
      <c r="L95" s="14">
        <v>1</v>
      </c>
      <c r="M95" s="10">
        <v>0.5</v>
      </c>
      <c r="Q95" s="14">
        <v>1</v>
      </c>
      <c r="V95" t="s">
        <v>27</v>
      </c>
      <c r="W95" t="s">
        <v>27</v>
      </c>
    </row>
    <row r="96" spans="1:23" x14ac:dyDescent="0.25">
      <c r="A96" t="s">
        <v>28</v>
      </c>
      <c r="B96" t="s">
        <v>29</v>
      </c>
      <c r="C96" t="s">
        <v>26</v>
      </c>
      <c r="D96" s="1">
        <v>44097</v>
      </c>
      <c r="E96" s="14">
        <v>91</v>
      </c>
      <c r="F96" s="14">
        <v>70</v>
      </c>
      <c r="G96" s="10">
        <v>0.76923076923076905</v>
      </c>
      <c r="H96" s="14">
        <v>0</v>
      </c>
      <c r="I96" s="14">
        <v>0</v>
      </c>
      <c r="J96" s="10">
        <v>0</v>
      </c>
      <c r="K96" s="14">
        <v>0</v>
      </c>
      <c r="L96" s="14">
        <v>0</v>
      </c>
      <c r="M96" s="10">
        <v>0</v>
      </c>
      <c r="Q96" s="14">
        <v>0</v>
      </c>
      <c r="V96" t="s">
        <v>27</v>
      </c>
      <c r="W96" t="s">
        <v>27</v>
      </c>
    </row>
    <row r="97" spans="1:23" x14ac:dyDescent="0.25">
      <c r="A97" t="s">
        <v>30</v>
      </c>
      <c r="B97" t="s">
        <v>31</v>
      </c>
      <c r="C97" t="s">
        <v>26</v>
      </c>
      <c r="D97" s="1">
        <v>44097</v>
      </c>
      <c r="E97" s="14">
        <v>117</v>
      </c>
      <c r="F97" s="14">
        <v>106</v>
      </c>
      <c r="G97" s="10">
        <v>0.90598290598290598</v>
      </c>
      <c r="H97" s="14">
        <v>0</v>
      </c>
      <c r="I97" s="14">
        <v>0</v>
      </c>
      <c r="J97" s="10">
        <v>0</v>
      </c>
      <c r="K97" s="14">
        <v>4</v>
      </c>
      <c r="L97" s="14">
        <v>4</v>
      </c>
      <c r="M97" s="10">
        <v>1</v>
      </c>
      <c r="Q97" s="14">
        <v>0</v>
      </c>
      <c r="V97" t="s">
        <v>27</v>
      </c>
      <c r="W97" t="s">
        <v>27</v>
      </c>
    </row>
    <row r="98" spans="1:23" x14ac:dyDescent="0.25">
      <c r="A98" t="s">
        <v>32</v>
      </c>
      <c r="B98" t="s">
        <v>33</v>
      </c>
      <c r="C98" t="s">
        <v>26</v>
      </c>
      <c r="D98" s="1">
        <v>44097</v>
      </c>
      <c r="E98" s="14">
        <v>93</v>
      </c>
      <c r="F98" s="14">
        <v>65</v>
      </c>
      <c r="G98" s="10">
        <v>0.69892473118279597</v>
      </c>
      <c r="H98" s="14">
        <v>0</v>
      </c>
      <c r="I98" s="14">
        <v>0</v>
      </c>
      <c r="J98" s="10">
        <v>0</v>
      </c>
      <c r="K98" s="14">
        <v>3</v>
      </c>
      <c r="L98" s="14">
        <v>2</v>
      </c>
      <c r="M98" s="10">
        <v>0.66666666666666696</v>
      </c>
      <c r="Q98" s="14">
        <v>1</v>
      </c>
      <c r="V98" t="s">
        <v>27</v>
      </c>
      <c r="W98" t="s">
        <v>27</v>
      </c>
    </row>
    <row r="99" spans="1:23" x14ac:dyDescent="0.25">
      <c r="A99" t="s">
        <v>34</v>
      </c>
      <c r="B99" t="s">
        <v>35</v>
      </c>
      <c r="C99" t="s">
        <v>26</v>
      </c>
      <c r="D99" s="1">
        <v>44097</v>
      </c>
      <c r="E99" s="14">
        <v>63</v>
      </c>
      <c r="F99" s="14">
        <v>37</v>
      </c>
      <c r="G99" s="10">
        <v>0.58730158730158699</v>
      </c>
      <c r="H99" s="14">
        <v>2</v>
      </c>
      <c r="I99" s="14">
        <v>2</v>
      </c>
      <c r="J99" s="10">
        <v>1</v>
      </c>
      <c r="K99" s="14">
        <v>0</v>
      </c>
      <c r="L99" s="14">
        <v>0</v>
      </c>
      <c r="M99" s="10">
        <v>0</v>
      </c>
      <c r="Q99" s="14">
        <v>1</v>
      </c>
      <c r="V99" t="s">
        <v>27</v>
      </c>
      <c r="W99" t="s">
        <v>27</v>
      </c>
    </row>
    <row r="100" spans="1:23" x14ac:dyDescent="0.25">
      <c r="A100" t="s">
        <v>36</v>
      </c>
      <c r="B100" t="s">
        <v>37</v>
      </c>
      <c r="C100" t="s">
        <v>26</v>
      </c>
      <c r="D100" s="1">
        <v>44097</v>
      </c>
      <c r="E100" s="14">
        <v>665</v>
      </c>
      <c r="F100" s="14">
        <v>610</v>
      </c>
      <c r="G100" s="10">
        <v>0.91729323308270705</v>
      </c>
      <c r="H100" s="14">
        <v>4</v>
      </c>
      <c r="I100" s="14">
        <v>4</v>
      </c>
      <c r="J100" s="10">
        <v>1</v>
      </c>
      <c r="K100" s="14">
        <v>27</v>
      </c>
      <c r="L100" s="14">
        <v>24</v>
      </c>
      <c r="M100" s="10">
        <v>0.88888888888888895</v>
      </c>
      <c r="Q100" s="14">
        <v>0</v>
      </c>
      <c r="V100" t="s">
        <v>27</v>
      </c>
      <c r="W100" t="s">
        <v>27</v>
      </c>
    </row>
    <row r="101" spans="1:23" x14ac:dyDescent="0.25">
      <c r="A101" t="s">
        <v>40</v>
      </c>
      <c r="B101" t="s">
        <v>41</v>
      </c>
      <c r="C101" t="s">
        <v>26</v>
      </c>
      <c r="D101" s="1">
        <v>44097</v>
      </c>
      <c r="E101" s="14">
        <v>850</v>
      </c>
      <c r="F101" s="14">
        <v>712</v>
      </c>
      <c r="G101" s="10">
        <v>0.83764705882352897</v>
      </c>
      <c r="H101" s="14">
        <v>30</v>
      </c>
      <c r="I101" s="14">
        <v>22</v>
      </c>
      <c r="J101" s="10">
        <v>0.73333333333333295</v>
      </c>
      <c r="K101" s="14">
        <v>31</v>
      </c>
      <c r="L101" s="14">
        <v>23</v>
      </c>
      <c r="M101" s="10">
        <v>0.74193548387096797</v>
      </c>
      <c r="Q101" s="14">
        <v>3</v>
      </c>
      <c r="V101" t="s">
        <v>27</v>
      </c>
      <c r="W101" t="s">
        <v>27</v>
      </c>
    </row>
    <row r="102" spans="1:23" x14ac:dyDescent="0.25">
      <c r="A102" t="s">
        <v>42</v>
      </c>
      <c r="B102" t="s">
        <v>43</v>
      </c>
      <c r="C102" t="s">
        <v>26</v>
      </c>
      <c r="D102" s="1">
        <v>44097</v>
      </c>
      <c r="E102" s="14">
        <v>972</v>
      </c>
      <c r="F102" s="14">
        <v>917</v>
      </c>
      <c r="G102" s="10">
        <v>0.94341563786008198</v>
      </c>
      <c r="H102" s="14">
        <v>3</v>
      </c>
      <c r="I102" s="14">
        <v>3</v>
      </c>
      <c r="J102" s="10">
        <v>1</v>
      </c>
      <c r="K102" s="14">
        <v>4</v>
      </c>
      <c r="L102" s="14">
        <v>4</v>
      </c>
      <c r="M102" s="10">
        <v>1</v>
      </c>
      <c r="Q102" s="14">
        <v>8</v>
      </c>
      <c r="V102" t="s">
        <v>27</v>
      </c>
      <c r="W102" t="s">
        <v>27</v>
      </c>
    </row>
    <row r="103" spans="1:23" x14ac:dyDescent="0.25">
      <c r="A103" t="s">
        <v>44</v>
      </c>
      <c r="B103" t="s">
        <v>45</v>
      </c>
      <c r="C103" t="s">
        <v>26</v>
      </c>
      <c r="D103" s="1">
        <v>44097</v>
      </c>
      <c r="E103" s="14">
        <v>757</v>
      </c>
      <c r="F103" s="14">
        <v>692</v>
      </c>
      <c r="G103" s="10">
        <v>0.91413474240422699</v>
      </c>
      <c r="H103" s="14">
        <v>105</v>
      </c>
      <c r="I103" s="14">
        <v>77</v>
      </c>
      <c r="J103" s="10">
        <v>0.73333333333333295</v>
      </c>
      <c r="K103" s="14">
        <v>33</v>
      </c>
      <c r="L103" s="14">
        <v>27</v>
      </c>
      <c r="M103" s="10">
        <v>0.81818181818181801</v>
      </c>
      <c r="Q103" s="14">
        <v>1</v>
      </c>
      <c r="V103" t="s">
        <v>27</v>
      </c>
      <c r="W103" t="s">
        <v>27</v>
      </c>
    </row>
    <row r="104" spans="1:23" x14ac:dyDescent="0.25">
      <c r="A104" t="s">
        <v>48</v>
      </c>
      <c r="B104" t="s">
        <v>49</v>
      </c>
      <c r="C104" t="s">
        <v>26</v>
      </c>
      <c r="D104" s="1">
        <v>44097</v>
      </c>
      <c r="E104" s="14">
        <v>451</v>
      </c>
      <c r="F104" s="14">
        <v>442</v>
      </c>
      <c r="G104" s="10">
        <v>0.98004434589800404</v>
      </c>
      <c r="H104" s="14">
        <v>6</v>
      </c>
      <c r="I104" s="14">
        <v>6</v>
      </c>
      <c r="J104" s="10">
        <v>1</v>
      </c>
      <c r="K104" s="14">
        <v>3</v>
      </c>
      <c r="L104" s="14">
        <v>3</v>
      </c>
      <c r="M104" s="10">
        <v>1</v>
      </c>
      <c r="Q104" s="14">
        <v>0</v>
      </c>
      <c r="V104" t="s">
        <v>27</v>
      </c>
      <c r="W104" t="s">
        <v>27</v>
      </c>
    </row>
    <row r="105" spans="1:23" x14ac:dyDescent="0.25">
      <c r="A105" t="s">
        <v>50</v>
      </c>
      <c r="B105" t="s">
        <v>51</v>
      </c>
      <c r="C105" t="s">
        <v>26</v>
      </c>
      <c r="D105" s="1">
        <v>44097</v>
      </c>
      <c r="E105" s="14">
        <v>187</v>
      </c>
      <c r="F105" s="14">
        <v>170</v>
      </c>
      <c r="G105" s="10">
        <v>0.90909090909090895</v>
      </c>
      <c r="H105" s="14">
        <v>2</v>
      </c>
      <c r="I105" s="14">
        <v>2</v>
      </c>
      <c r="J105" s="10">
        <v>1</v>
      </c>
      <c r="K105" s="14">
        <v>6</v>
      </c>
      <c r="L105" s="14">
        <v>6</v>
      </c>
      <c r="M105" s="10">
        <v>1</v>
      </c>
      <c r="Q105" s="14">
        <v>0</v>
      </c>
      <c r="V105" t="s">
        <v>27</v>
      </c>
      <c r="W105" t="s">
        <v>27</v>
      </c>
    </row>
    <row r="106" spans="1:23" x14ac:dyDescent="0.25">
      <c r="A106" t="s">
        <v>52</v>
      </c>
      <c r="B106" t="s">
        <v>53</v>
      </c>
      <c r="C106" t="s">
        <v>26</v>
      </c>
      <c r="D106" s="1">
        <v>44097</v>
      </c>
      <c r="E106" s="14">
        <v>681</v>
      </c>
      <c r="F106" s="14">
        <v>603</v>
      </c>
      <c r="G106" s="10">
        <v>0.88546255506607896</v>
      </c>
      <c r="H106" s="14">
        <v>15</v>
      </c>
      <c r="I106" s="14">
        <v>15</v>
      </c>
      <c r="J106" s="10">
        <v>1</v>
      </c>
      <c r="K106" s="14">
        <v>26</v>
      </c>
      <c r="L106" s="14">
        <v>23</v>
      </c>
      <c r="M106" s="10">
        <v>0.88461538461538503</v>
      </c>
      <c r="Q106" s="14">
        <v>2</v>
      </c>
      <c r="V106" t="s">
        <v>27</v>
      </c>
      <c r="W106" t="s">
        <v>27</v>
      </c>
    </row>
    <row r="107" spans="1:23" x14ac:dyDescent="0.25">
      <c r="A107" t="s">
        <v>54</v>
      </c>
      <c r="B107" t="s">
        <v>55</v>
      </c>
      <c r="C107" t="s">
        <v>26</v>
      </c>
      <c r="D107" s="1">
        <v>44097</v>
      </c>
      <c r="E107" s="14">
        <v>2326</v>
      </c>
      <c r="F107" s="14">
        <v>1349</v>
      </c>
      <c r="G107" s="10">
        <v>0.579965606190886</v>
      </c>
      <c r="H107" s="14">
        <v>61</v>
      </c>
      <c r="I107" s="14">
        <v>36</v>
      </c>
      <c r="J107" s="10">
        <v>0.59016393442623005</v>
      </c>
      <c r="K107" s="14">
        <v>18</v>
      </c>
      <c r="L107" s="14">
        <v>12</v>
      </c>
      <c r="M107" s="10">
        <v>0.66666666666666696</v>
      </c>
      <c r="Q107" s="14">
        <v>10</v>
      </c>
      <c r="V107" t="s">
        <v>27</v>
      </c>
      <c r="W107" t="s">
        <v>27</v>
      </c>
    </row>
    <row r="108" spans="1:23" x14ac:dyDescent="0.25">
      <c r="A108" t="s">
        <v>56</v>
      </c>
      <c r="B108" t="s">
        <v>57</v>
      </c>
      <c r="C108" t="s">
        <v>26</v>
      </c>
      <c r="D108" s="1">
        <v>44097</v>
      </c>
      <c r="E108" s="14">
        <v>1654</v>
      </c>
      <c r="F108" s="14">
        <v>1397</v>
      </c>
      <c r="G108" s="10">
        <v>0.844619105199516</v>
      </c>
      <c r="H108" s="14">
        <v>31</v>
      </c>
      <c r="I108" s="14">
        <v>28</v>
      </c>
      <c r="J108" s="10">
        <v>0.90322580645161299</v>
      </c>
      <c r="K108" s="14">
        <v>26</v>
      </c>
      <c r="L108" s="14">
        <v>21</v>
      </c>
      <c r="M108" s="10">
        <v>0.80769230769230804</v>
      </c>
      <c r="Q108" s="14">
        <v>9</v>
      </c>
      <c r="V108" t="s">
        <v>27</v>
      </c>
      <c r="W108" t="s">
        <v>27</v>
      </c>
    </row>
    <row r="109" spans="1:23" x14ac:dyDescent="0.25">
      <c r="A109" t="s">
        <v>60</v>
      </c>
      <c r="B109" t="s">
        <v>61</v>
      </c>
      <c r="C109" t="s">
        <v>26</v>
      </c>
      <c r="D109" s="1">
        <v>44097</v>
      </c>
      <c r="E109" s="14">
        <v>489</v>
      </c>
      <c r="F109" s="14">
        <v>448</v>
      </c>
      <c r="G109" s="10">
        <v>0.916155419222904</v>
      </c>
      <c r="H109" s="14">
        <v>3</v>
      </c>
      <c r="I109" s="14">
        <v>3</v>
      </c>
      <c r="J109" s="10">
        <v>1</v>
      </c>
      <c r="K109" s="14">
        <v>1</v>
      </c>
      <c r="L109" s="14">
        <v>1</v>
      </c>
      <c r="M109" s="10">
        <v>1</v>
      </c>
      <c r="Q109" s="14">
        <v>0</v>
      </c>
      <c r="V109" t="s">
        <v>27</v>
      </c>
      <c r="W109" t="s">
        <v>27</v>
      </c>
    </row>
    <row r="110" spans="1:23" x14ac:dyDescent="0.25">
      <c r="A110" t="s">
        <v>66</v>
      </c>
      <c r="B110" t="s">
        <v>67</v>
      </c>
      <c r="C110" t="s">
        <v>26</v>
      </c>
      <c r="D110" s="1">
        <v>44097</v>
      </c>
      <c r="E110" s="14">
        <v>1075</v>
      </c>
      <c r="F110" s="14">
        <v>934</v>
      </c>
      <c r="G110" s="10">
        <v>0.868837209302326</v>
      </c>
      <c r="H110" s="14">
        <v>2</v>
      </c>
      <c r="I110" s="14">
        <v>2</v>
      </c>
      <c r="J110" s="10">
        <v>1</v>
      </c>
      <c r="K110" s="14">
        <v>6</v>
      </c>
      <c r="L110" s="14">
        <v>5</v>
      </c>
      <c r="M110" s="10">
        <v>0.83333333333333304</v>
      </c>
      <c r="Q110" s="14">
        <v>2</v>
      </c>
      <c r="V110" t="s">
        <v>27</v>
      </c>
      <c r="W110" t="s">
        <v>27</v>
      </c>
    </row>
    <row r="111" spans="1:23" x14ac:dyDescent="0.25">
      <c r="A111" t="s">
        <v>68</v>
      </c>
      <c r="B111" t="s">
        <v>69</v>
      </c>
      <c r="C111" t="s">
        <v>26</v>
      </c>
      <c r="D111" s="1">
        <v>44097</v>
      </c>
      <c r="E111" s="14">
        <v>1219</v>
      </c>
      <c r="F111" s="14">
        <v>1120</v>
      </c>
      <c r="G111" s="10">
        <v>0.91878589007383105</v>
      </c>
      <c r="H111" s="14">
        <v>4</v>
      </c>
      <c r="I111" s="14">
        <v>4</v>
      </c>
      <c r="J111" s="10">
        <v>1</v>
      </c>
      <c r="K111" s="14">
        <v>0</v>
      </c>
      <c r="L111" s="14">
        <v>0</v>
      </c>
      <c r="M111" s="10">
        <v>0</v>
      </c>
      <c r="Q111" s="14">
        <v>1</v>
      </c>
      <c r="V111" t="s">
        <v>27</v>
      </c>
      <c r="W111" t="s">
        <v>27</v>
      </c>
    </row>
    <row r="112" spans="1:23" x14ac:dyDescent="0.25">
      <c r="A112" t="s">
        <v>72</v>
      </c>
      <c r="B112" t="s">
        <v>73</v>
      </c>
      <c r="C112" t="s">
        <v>26</v>
      </c>
      <c r="D112" s="1">
        <v>44097</v>
      </c>
      <c r="E112" s="14">
        <v>930</v>
      </c>
      <c r="F112" s="14">
        <v>883</v>
      </c>
      <c r="G112" s="10">
        <v>0.94946236559139796</v>
      </c>
      <c r="H112" s="14">
        <v>14</v>
      </c>
      <c r="I112" s="14">
        <v>13</v>
      </c>
      <c r="J112" s="10">
        <v>0.92857142857142905</v>
      </c>
      <c r="K112" s="14">
        <v>27</v>
      </c>
      <c r="L112" s="14">
        <v>26</v>
      </c>
      <c r="M112" s="10">
        <v>0.96296296296296302</v>
      </c>
      <c r="Q112" s="14">
        <v>1</v>
      </c>
      <c r="V112" t="s">
        <v>27</v>
      </c>
      <c r="W112" t="s">
        <v>27</v>
      </c>
    </row>
    <row r="113" spans="1:23" x14ac:dyDescent="0.25">
      <c r="A113" t="s">
        <v>76</v>
      </c>
      <c r="B113" t="s">
        <v>77</v>
      </c>
      <c r="C113" t="s">
        <v>26</v>
      </c>
      <c r="D113" s="1">
        <v>44097</v>
      </c>
      <c r="E113" s="14">
        <v>1114</v>
      </c>
      <c r="F113" s="14">
        <v>978</v>
      </c>
      <c r="G113" s="10">
        <v>0.87791741472172302</v>
      </c>
      <c r="H113" s="14">
        <v>33</v>
      </c>
      <c r="I113" s="14">
        <v>31</v>
      </c>
      <c r="J113" s="10">
        <v>0.939393939393939</v>
      </c>
      <c r="K113" s="14">
        <v>18</v>
      </c>
      <c r="L113" s="14">
        <v>15</v>
      </c>
      <c r="M113" s="10">
        <v>0.83333333333333304</v>
      </c>
      <c r="Q113" s="14">
        <v>2</v>
      </c>
      <c r="V113" t="s">
        <v>27</v>
      </c>
      <c r="W113" t="s">
        <v>27</v>
      </c>
    </row>
    <row r="114" spans="1:23" x14ac:dyDescent="0.25">
      <c r="A114" t="s">
        <v>80</v>
      </c>
      <c r="B114" t="s">
        <v>81</v>
      </c>
      <c r="C114" t="s">
        <v>26</v>
      </c>
      <c r="D114" s="1">
        <v>44097</v>
      </c>
      <c r="E114" s="14">
        <v>1231</v>
      </c>
      <c r="F114" s="14">
        <v>1051</v>
      </c>
      <c r="G114" s="10">
        <v>0.85377741673436203</v>
      </c>
      <c r="H114" s="14">
        <v>40</v>
      </c>
      <c r="I114" s="14">
        <v>36</v>
      </c>
      <c r="J114" s="10">
        <v>0.9</v>
      </c>
      <c r="K114" s="14">
        <v>25</v>
      </c>
      <c r="L114" s="14">
        <v>20</v>
      </c>
      <c r="M114" s="10">
        <v>0.8</v>
      </c>
      <c r="Q114" s="14">
        <v>4</v>
      </c>
      <c r="V114" t="s">
        <v>27</v>
      </c>
      <c r="W114" t="s">
        <v>27</v>
      </c>
    </row>
    <row r="115" spans="1:23" x14ac:dyDescent="0.25">
      <c r="A115" t="s">
        <v>84</v>
      </c>
      <c r="B115" t="s">
        <v>85</v>
      </c>
      <c r="C115" t="s">
        <v>26</v>
      </c>
      <c r="D115" s="1">
        <v>44097</v>
      </c>
      <c r="E115" s="14">
        <v>751</v>
      </c>
      <c r="F115" s="14">
        <v>663</v>
      </c>
      <c r="G115" s="10">
        <v>0.88282290279627196</v>
      </c>
      <c r="H115" s="14">
        <v>66</v>
      </c>
      <c r="I115" s="14">
        <v>57</v>
      </c>
      <c r="J115" s="10">
        <v>0.86363636363636398</v>
      </c>
      <c r="K115" s="14">
        <v>41</v>
      </c>
      <c r="L115" s="14">
        <v>39</v>
      </c>
      <c r="M115" s="10">
        <v>0.95121951219512202</v>
      </c>
      <c r="Q115" s="14">
        <v>1</v>
      </c>
      <c r="V115" t="s">
        <v>27</v>
      </c>
      <c r="W115" t="s">
        <v>27</v>
      </c>
    </row>
    <row r="116" spans="1:23" x14ac:dyDescent="0.25">
      <c r="A116" t="s">
        <v>86</v>
      </c>
      <c r="B116" t="s">
        <v>87</v>
      </c>
      <c r="C116" t="s">
        <v>26</v>
      </c>
      <c r="D116" s="1">
        <v>44097</v>
      </c>
      <c r="E116" s="14">
        <v>677</v>
      </c>
      <c r="F116" s="14">
        <v>592</v>
      </c>
      <c r="G116" s="10">
        <v>0.87444608567208304</v>
      </c>
      <c r="H116" s="14">
        <v>18</v>
      </c>
      <c r="I116" s="14">
        <v>18</v>
      </c>
      <c r="J116" s="10">
        <v>1</v>
      </c>
      <c r="K116" s="14">
        <v>6</v>
      </c>
      <c r="L116" s="14">
        <v>4</v>
      </c>
      <c r="M116" s="10">
        <v>0.66666666666666696</v>
      </c>
      <c r="Q116" s="14">
        <v>2</v>
      </c>
      <c r="V116" t="s">
        <v>27</v>
      </c>
      <c r="W116" t="s">
        <v>27</v>
      </c>
    </row>
    <row r="117" spans="1:23" x14ac:dyDescent="0.25">
      <c r="A117" t="s">
        <v>90</v>
      </c>
      <c r="B117" t="s">
        <v>91</v>
      </c>
      <c r="C117" t="s">
        <v>26</v>
      </c>
      <c r="D117" s="1">
        <v>44097</v>
      </c>
      <c r="E117" s="14">
        <v>295</v>
      </c>
      <c r="F117" s="14">
        <v>266</v>
      </c>
      <c r="G117" s="10">
        <v>0.90169491525423695</v>
      </c>
      <c r="H117" s="14">
        <v>11</v>
      </c>
      <c r="I117" s="14">
        <v>10</v>
      </c>
      <c r="J117" s="10">
        <v>0.90909090909090895</v>
      </c>
      <c r="K117" s="14">
        <v>5</v>
      </c>
      <c r="L117" s="14">
        <v>4</v>
      </c>
      <c r="M117" s="10">
        <v>0.8</v>
      </c>
      <c r="Q117" s="14">
        <v>1</v>
      </c>
      <c r="V117" t="s">
        <v>27</v>
      </c>
      <c r="W117" t="s">
        <v>27</v>
      </c>
    </row>
    <row r="118" spans="1:23" x14ac:dyDescent="0.25">
      <c r="A118" t="s">
        <v>92</v>
      </c>
      <c r="B118" t="s">
        <v>93</v>
      </c>
      <c r="C118" t="s">
        <v>26</v>
      </c>
      <c r="D118" s="1">
        <v>44097</v>
      </c>
      <c r="E118" s="14">
        <v>438</v>
      </c>
      <c r="F118" s="14">
        <v>373</v>
      </c>
      <c r="G118" s="10">
        <v>0.85159817351598199</v>
      </c>
      <c r="H118" s="14">
        <v>2</v>
      </c>
      <c r="I118" s="14">
        <v>2</v>
      </c>
      <c r="J118" s="10">
        <v>1</v>
      </c>
      <c r="K118" s="14">
        <v>12</v>
      </c>
      <c r="L118" s="14">
        <v>10</v>
      </c>
      <c r="M118" s="10">
        <v>0.83333333333333304</v>
      </c>
      <c r="Q118" s="14">
        <v>3</v>
      </c>
      <c r="V118" t="s">
        <v>27</v>
      </c>
      <c r="W118" t="s">
        <v>27</v>
      </c>
    </row>
    <row r="119" spans="1:23" x14ac:dyDescent="0.25">
      <c r="A119" t="s">
        <v>94</v>
      </c>
      <c r="B119" t="s">
        <v>95</v>
      </c>
      <c r="C119" t="s">
        <v>26</v>
      </c>
      <c r="D119" s="1">
        <v>44097</v>
      </c>
      <c r="E119" s="14">
        <v>733</v>
      </c>
      <c r="F119" s="14">
        <v>634</v>
      </c>
      <c r="G119" s="10">
        <v>0.86493860845838999</v>
      </c>
      <c r="H119" s="14">
        <v>8</v>
      </c>
      <c r="I119" s="14">
        <v>7</v>
      </c>
      <c r="J119" s="10">
        <v>0.875</v>
      </c>
      <c r="K119" s="14">
        <v>3</v>
      </c>
      <c r="L119" s="14">
        <v>3</v>
      </c>
      <c r="M119" s="10">
        <v>1</v>
      </c>
      <c r="Q119" s="14">
        <v>3</v>
      </c>
      <c r="V119" t="s">
        <v>27</v>
      </c>
      <c r="W119" t="s">
        <v>27</v>
      </c>
    </row>
    <row r="120" spans="1:23" x14ac:dyDescent="0.25">
      <c r="A120" t="s">
        <v>96</v>
      </c>
      <c r="B120" t="s">
        <v>97</v>
      </c>
      <c r="C120" t="s">
        <v>26</v>
      </c>
      <c r="D120" s="1">
        <v>44097</v>
      </c>
      <c r="E120" s="14">
        <v>204</v>
      </c>
      <c r="F120" s="14">
        <v>181</v>
      </c>
      <c r="G120" s="10">
        <v>0.88725490196078405</v>
      </c>
      <c r="H120" s="14">
        <v>12</v>
      </c>
      <c r="I120" s="14">
        <v>12</v>
      </c>
      <c r="J120" s="10">
        <v>1</v>
      </c>
      <c r="K120" s="14">
        <v>15</v>
      </c>
      <c r="L120" s="14">
        <v>15</v>
      </c>
      <c r="M120" s="10">
        <v>1</v>
      </c>
      <c r="Q120" s="14">
        <v>1</v>
      </c>
      <c r="V120" t="s">
        <v>27</v>
      </c>
      <c r="W120" t="s">
        <v>27</v>
      </c>
    </row>
    <row r="121" spans="1:23" x14ac:dyDescent="0.25">
      <c r="A121" t="s">
        <v>98</v>
      </c>
      <c r="B121" t="s">
        <v>99</v>
      </c>
      <c r="C121" t="s">
        <v>26</v>
      </c>
      <c r="D121" s="1">
        <v>44097</v>
      </c>
      <c r="E121" s="14">
        <v>221</v>
      </c>
      <c r="F121" s="14">
        <v>184</v>
      </c>
      <c r="G121" s="10">
        <v>0.83257918552036203</v>
      </c>
      <c r="H121" s="14">
        <v>3</v>
      </c>
      <c r="I121" s="14">
        <v>2</v>
      </c>
      <c r="J121" s="10">
        <v>0.66666666666666696</v>
      </c>
      <c r="K121" s="14">
        <v>11</v>
      </c>
      <c r="L121" s="14">
        <v>10</v>
      </c>
      <c r="M121" s="10">
        <v>0.90909090909090895</v>
      </c>
      <c r="Q121" s="14">
        <v>0</v>
      </c>
      <c r="V121" t="s">
        <v>27</v>
      </c>
      <c r="W121" t="s">
        <v>27</v>
      </c>
    </row>
    <row r="122" spans="1:23" x14ac:dyDescent="0.25">
      <c r="A122" t="s">
        <v>127</v>
      </c>
      <c r="B122" t="s">
        <v>128</v>
      </c>
      <c r="C122" t="s">
        <v>26</v>
      </c>
      <c r="D122" s="1">
        <v>44097</v>
      </c>
      <c r="E122" s="14">
        <v>36</v>
      </c>
      <c r="F122" s="14">
        <v>29</v>
      </c>
      <c r="G122" s="10">
        <v>0.80555555555555602</v>
      </c>
      <c r="H122" s="14">
        <v>30</v>
      </c>
      <c r="I122" s="14">
        <v>25</v>
      </c>
      <c r="J122" s="10">
        <v>0.83333333333333304</v>
      </c>
      <c r="K122" s="14">
        <v>6</v>
      </c>
      <c r="L122" s="14">
        <v>5</v>
      </c>
      <c r="M122" s="10">
        <v>0.83333333333333304</v>
      </c>
      <c r="Q122" s="14">
        <v>0</v>
      </c>
      <c r="V122" t="s">
        <v>27</v>
      </c>
      <c r="W122" t="s">
        <v>27</v>
      </c>
    </row>
    <row r="123" spans="1:23" x14ac:dyDescent="0.25">
      <c r="A123" t="s">
        <v>100</v>
      </c>
      <c r="B123" t="s">
        <v>101</v>
      </c>
      <c r="C123" t="s">
        <v>46</v>
      </c>
      <c r="D123" s="1">
        <v>44097</v>
      </c>
      <c r="E123" s="14">
        <v>668</v>
      </c>
      <c r="F123" s="14">
        <v>546</v>
      </c>
      <c r="G123" s="10">
        <v>0.81736526946107801</v>
      </c>
      <c r="H123" s="14">
        <v>8</v>
      </c>
      <c r="I123" s="14">
        <v>5</v>
      </c>
      <c r="J123" s="10">
        <v>0.625</v>
      </c>
      <c r="K123" s="14">
        <v>11</v>
      </c>
      <c r="L123" s="14">
        <v>9</v>
      </c>
      <c r="M123" s="10">
        <v>0.81818181818181801</v>
      </c>
      <c r="N123" s="14">
        <v>1</v>
      </c>
      <c r="O123" s="14">
        <v>86</v>
      </c>
      <c r="P123" s="14">
        <v>3</v>
      </c>
      <c r="Q123" s="14">
        <v>1</v>
      </c>
      <c r="V123" t="s">
        <v>102</v>
      </c>
      <c r="W123" t="s">
        <v>27</v>
      </c>
    </row>
    <row r="124" spans="1:23" x14ac:dyDescent="0.25">
      <c r="A124" t="s">
        <v>103</v>
      </c>
      <c r="B124" t="s">
        <v>104</v>
      </c>
      <c r="C124" t="s">
        <v>46</v>
      </c>
      <c r="D124" s="1">
        <v>44097</v>
      </c>
      <c r="E124" s="14">
        <v>533</v>
      </c>
      <c r="F124" s="14">
        <v>320</v>
      </c>
      <c r="G124" s="10">
        <v>0.60037523452157604</v>
      </c>
      <c r="H124" s="14">
        <v>5</v>
      </c>
      <c r="I124" s="14">
        <v>3</v>
      </c>
      <c r="J124" s="10">
        <v>0.6</v>
      </c>
      <c r="K124" s="14">
        <v>6</v>
      </c>
      <c r="L124" s="14">
        <v>5</v>
      </c>
      <c r="M124" s="10">
        <v>0.83333333333333304</v>
      </c>
      <c r="N124" s="14">
        <v>1</v>
      </c>
      <c r="O124" s="14">
        <v>176</v>
      </c>
      <c r="P124" s="14">
        <v>75</v>
      </c>
      <c r="Q124" s="14">
        <v>3</v>
      </c>
      <c r="V124" t="s">
        <v>102</v>
      </c>
      <c r="W124" t="s">
        <v>27</v>
      </c>
    </row>
    <row r="125" spans="1:23" x14ac:dyDescent="0.25">
      <c r="A125" t="s">
        <v>105</v>
      </c>
      <c r="B125" t="s">
        <v>106</v>
      </c>
      <c r="C125" t="s">
        <v>46</v>
      </c>
      <c r="D125" s="1">
        <v>44097</v>
      </c>
      <c r="E125" s="14">
        <v>1095</v>
      </c>
      <c r="F125" s="14">
        <v>0</v>
      </c>
      <c r="G125" s="10">
        <v>0</v>
      </c>
      <c r="H125" s="14">
        <v>30</v>
      </c>
      <c r="I125" s="14">
        <v>0</v>
      </c>
      <c r="J125" s="10">
        <v>0</v>
      </c>
      <c r="K125" s="14">
        <v>43</v>
      </c>
      <c r="L125" s="14">
        <v>0</v>
      </c>
      <c r="M125" s="10">
        <v>0</v>
      </c>
      <c r="N125" s="14"/>
      <c r="O125" s="14"/>
      <c r="P125" s="14"/>
      <c r="Q125" s="14">
        <v>3</v>
      </c>
      <c r="V125" t="s">
        <v>134</v>
      </c>
      <c r="W125" t="s">
        <v>27</v>
      </c>
    </row>
    <row r="126" spans="1:23" x14ac:dyDescent="0.25">
      <c r="A126" t="s">
        <v>107</v>
      </c>
      <c r="B126" t="s">
        <v>108</v>
      </c>
      <c r="C126" t="s">
        <v>46</v>
      </c>
      <c r="D126" s="1">
        <v>44097</v>
      </c>
      <c r="E126" s="14">
        <v>578</v>
      </c>
      <c r="F126" s="14">
        <v>460</v>
      </c>
      <c r="G126" s="10">
        <v>0.79584775086505199</v>
      </c>
      <c r="H126" s="14">
        <v>6</v>
      </c>
      <c r="I126" s="14">
        <v>5</v>
      </c>
      <c r="J126" s="10">
        <v>0.83333333333333304</v>
      </c>
      <c r="K126" s="14">
        <v>10</v>
      </c>
      <c r="L126" s="14">
        <v>8</v>
      </c>
      <c r="M126" s="10">
        <v>0.8</v>
      </c>
      <c r="N126" s="14">
        <v>2</v>
      </c>
      <c r="O126" s="14">
        <v>61</v>
      </c>
      <c r="P126" s="14">
        <v>18</v>
      </c>
      <c r="Q126" s="14">
        <v>5</v>
      </c>
      <c r="V126" t="s">
        <v>102</v>
      </c>
      <c r="W126" t="s">
        <v>27</v>
      </c>
    </row>
    <row r="127" spans="1:23" x14ac:dyDescent="0.25">
      <c r="A127" t="s">
        <v>109</v>
      </c>
      <c r="B127" t="s">
        <v>110</v>
      </c>
      <c r="C127" t="s">
        <v>46</v>
      </c>
      <c r="D127" s="1">
        <v>44097</v>
      </c>
      <c r="E127" s="14">
        <v>540</v>
      </c>
      <c r="F127" s="14">
        <v>497</v>
      </c>
      <c r="G127" s="10">
        <v>0.92037037037036995</v>
      </c>
      <c r="H127" s="14">
        <v>8</v>
      </c>
      <c r="I127" s="14">
        <v>8</v>
      </c>
      <c r="J127" s="10">
        <v>1</v>
      </c>
      <c r="K127" s="14">
        <v>1</v>
      </c>
      <c r="L127" s="14">
        <v>1</v>
      </c>
      <c r="M127" s="10">
        <v>1</v>
      </c>
      <c r="N127" s="14">
        <v>1</v>
      </c>
      <c r="O127" s="14">
        <v>89</v>
      </c>
      <c r="P127" s="14">
        <v>0</v>
      </c>
      <c r="Q127" s="14">
        <v>3</v>
      </c>
      <c r="V127" t="s">
        <v>102</v>
      </c>
      <c r="W127" t="s">
        <v>27</v>
      </c>
    </row>
    <row r="128" spans="1:23" x14ac:dyDescent="0.25">
      <c r="A128" t="s">
        <v>111</v>
      </c>
      <c r="B128" t="s">
        <v>112</v>
      </c>
      <c r="C128" t="s">
        <v>26</v>
      </c>
      <c r="D128" s="1">
        <v>44097</v>
      </c>
      <c r="E128" s="14">
        <v>151</v>
      </c>
      <c r="F128" s="14">
        <v>82</v>
      </c>
      <c r="G128" s="10">
        <v>0.54304635761589404</v>
      </c>
      <c r="H128" s="14">
        <v>78</v>
      </c>
      <c r="I128" s="14">
        <v>43</v>
      </c>
      <c r="J128" s="10">
        <v>0.55128205128205099</v>
      </c>
      <c r="K128" s="14">
        <v>59</v>
      </c>
      <c r="L128" s="14">
        <v>27</v>
      </c>
      <c r="M128" s="10">
        <v>0.45762711864406802</v>
      </c>
      <c r="N128" s="14"/>
      <c r="O128" s="14"/>
      <c r="P128" s="14"/>
      <c r="Q128" s="14">
        <v>6</v>
      </c>
      <c r="V128" t="s">
        <v>27</v>
      </c>
      <c r="W128" t="s">
        <v>27</v>
      </c>
    </row>
    <row r="129" spans="1:23" x14ac:dyDescent="0.25">
      <c r="A129" t="s">
        <v>113</v>
      </c>
      <c r="B129" t="s">
        <v>114</v>
      </c>
      <c r="C129" t="s">
        <v>26</v>
      </c>
      <c r="D129" s="1">
        <v>44097</v>
      </c>
      <c r="E129" s="14">
        <v>816</v>
      </c>
      <c r="F129" s="14">
        <v>724</v>
      </c>
      <c r="G129" s="10">
        <v>0.88725490196078405</v>
      </c>
      <c r="H129" s="14">
        <v>15</v>
      </c>
      <c r="I129" s="14">
        <v>13</v>
      </c>
      <c r="J129" s="10">
        <v>0.86666666666666703</v>
      </c>
      <c r="K129" s="14">
        <v>24</v>
      </c>
      <c r="L129" s="14">
        <v>17</v>
      </c>
      <c r="M129" s="10">
        <v>0.70833333333333304</v>
      </c>
      <c r="N129" s="14"/>
      <c r="O129" s="14"/>
      <c r="P129" s="14"/>
      <c r="Q129" s="14">
        <v>2</v>
      </c>
      <c r="V129" t="s">
        <v>27</v>
      </c>
      <c r="W129" t="s">
        <v>27</v>
      </c>
    </row>
    <row r="130" spans="1:23" x14ac:dyDescent="0.25">
      <c r="A130" t="s">
        <v>115</v>
      </c>
      <c r="B130" t="s">
        <v>116</v>
      </c>
      <c r="C130" t="s">
        <v>26</v>
      </c>
      <c r="D130" s="1">
        <v>44097</v>
      </c>
      <c r="E130" s="14">
        <v>397</v>
      </c>
      <c r="F130" s="14">
        <v>391</v>
      </c>
      <c r="G130" s="10">
        <v>0.98488664987405505</v>
      </c>
      <c r="H130" s="14">
        <v>8</v>
      </c>
      <c r="I130" s="14">
        <v>8</v>
      </c>
      <c r="J130" s="10">
        <v>1</v>
      </c>
      <c r="K130" s="14">
        <v>7</v>
      </c>
      <c r="L130" s="14">
        <v>7</v>
      </c>
      <c r="M130" s="10">
        <v>1</v>
      </c>
      <c r="N130" s="14"/>
      <c r="O130" s="14"/>
      <c r="P130" s="14"/>
      <c r="Q130" s="14">
        <v>0</v>
      </c>
      <c r="V130" t="s">
        <v>27</v>
      </c>
      <c r="W130" t="s">
        <v>27</v>
      </c>
    </row>
    <row r="131" spans="1:23" x14ac:dyDescent="0.25">
      <c r="A131" t="s">
        <v>125</v>
      </c>
      <c r="B131" t="s">
        <v>126</v>
      </c>
      <c r="C131" t="s">
        <v>26</v>
      </c>
      <c r="D131" s="1">
        <v>44097</v>
      </c>
      <c r="E131" s="14">
        <v>992</v>
      </c>
      <c r="F131" s="14">
        <v>895</v>
      </c>
      <c r="G131" s="10">
        <v>0.90221774193548399</v>
      </c>
      <c r="H131" s="14">
        <v>30</v>
      </c>
      <c r="I131" s="14">
        <v>29</v>
      </c>
      <c r="J131" s="10">
        <v>0.96666666666666701</v>
      </c>
      <c r="K131" s="14">
        <v>19</v>
      </c>
      <c r="L131" s="14">
        <v>1</v>
      </c>
      <c r="M131" s="10">
        <v>5.2631578947368397E-2</v>
      </c>
      <c r="N131" s="14"/>
      <c r="O131" s="14"/>
      <c r="P131" s="14"/>
      <c r="Q131" s="14">
        <v>2</v>
      </c>
      <c r="V131" t="s">
        <v>27</v>
      </c>
      <c r="W131" t="s">
        <v>27</v>
      </c>
    </row>
    <row r="132" spans="1:23" x14ac:dyDescent="0.25">
      <c r="A132" t="s">
        <v>117</v>
      </c>
      <c r="B132" t="s">
        <v>118</v>
      </c>
      <c r="C132" t="s">
        <v>26</v>
      </c>
      <c r="D132" s="1">
        <v>44097</v>
      </c>
      <c r="E132" s="14">
        <v>535</v>
      </c>
      <c r="F132" s="14">
        <v>406</v>
      </c>
      <c r="G132" s="10">
        <v>0.75887850467289697</v>
      </c>
      <c r="H132" s="14">
        <v>13</v>
      </c>
      <c r="I132" s="14">
        <v>10</v>
      </c>
      <c r="J132" s="10">
        <v>0.76923076923076905</v>
      </c>
      <c r="K132" s="14">
        <v>5</v>
      </c>
      <c r="L132" s="14">
        <v>3</v>
      </c>
      <c r="M132" s="10">
        <v>0.6</v>
      </c>
      <c r="N132" s="14"/>
      <c r="O132" s="14"/>
      <c r="P132" s="14"/>
      <c r="Q132" s="14">
        <v>1</v>
      </c>
      <c r="V132" t="s">
        <v>27</v>
      </c>
      <c r="W132" t="s">
        <v>27</v>
      </c>
    </row>
    <row r="133" spans="1:23" x14ac:dyDescent="0.25">
      <c r="A133" t="s">
        <v>119</v>
      </c>
      <c r="B133" t="s">
        <v>120</v>
      </c>
      <c r="C133" t="s">
        <v>26</v>
      </c>
      <c r="D133" s="1">
        <v>44097</v>
      </c>
      <c r="E133" s="14">
        <v>453</v>
      </c>
      <c r="F133" s="14">
        <v>410</v>
      </c>
      <c r="G133" s="10">
        <v>0.90507726269315703</v>
      </c>
      <c r="H133" s="14">
        <v>11</v>
      </c>
      <c r="I133" s="14">
        <v>10</v>
      </c>
      <c r="J133" s="10">
        <v>0.90909090909090895</v>
      </c>
      <c r="K133" s="14">
        <v>6</v>
      </c>
      <c r="L133" s="14">
        <v>6</v>
      </c>
      <c r="M133" s="10">
        <v>1</v>
      </c>
      <c r="N133" s="14"/>
      <c r="O133" s="14"/>
      <c r="P133" s="14"/>
      <c r="Q133" s="14">
        <v>1</v>
      </c>
      <c r="V133" t="s">
        <v>27</v>
      </c>
      <c r="W133" t="s">
        <v>27</v>
      </c>
    </row>
    <row r="134" spans="1:23" x14ac:dyDescent="0.25">
      <c r="A134" t="s">
        <v>121</v>
      </c>
      <c r="B134" t="s">
        <v>122</v>
      </c>
      <c r="C134" t="s">
        <v>26</v>
      </c>
      <c r="D134" s="1">
        <v>44097</v>
      </c>
      <c r="E134" s="14">
        <v>321</v>
      </c>
      <c r="F134" s="14">
        <v>236</v>
      </c>
      <c r="G134" s="10">
        <v>0.73520249221183798</v>
      </c>
      <c r="H134" s="14">
        <v>321</v>
      </c>
      <c r="I134" s="14">
        <v>236</v>
      </c>
      <c r="J134" s="10">
        <v>0.73520249221183798</v>
      </c>
      <c r="K134" s="14">
        <v>75</v>
      </c>
      <c r="L134" s="14">
        <v>51</v>
      </c>
      <c r="M134" s="10">
        <v>0.68</v>
      </c>
      <c r="N134" s="14"/>
      <c r="O134" s="14"/>
      <c r="P134" s="14"/>
      <c r="Q134" s="14">
        <v>2</v>
      </c>
      <c r="V134" t="s">
        <v>27</v>
      </c>
      <c r="W134" t="s">
        <v>27</v>
      </c>
    </row>
    <row r="135" spans="1:23" s="25" customFormat="1" x14ac:dyDescent="0.25">
      <c r="D135" s="50"/>
      <c r="E135" s="27">
        <f>SUM(E95:E134)</f>
        <v>25470</v>
      </c>
      <c r="F135" s="27">
        <f>SUM(F95:F134)</f>
        <v>20541</v>
      </c>
      <c r="G135" s="28">
        <f>F135/E135</f>
        <v>0.80647820965842165</v>
      </c>
      <c r="H135" s="27">
        <f>SUM(H95:H134)</f>
        <v>1039</v>
      </c>
      <c r="I135" s="27">
        <f>SUM(I95:I134)</f>
        <v>788</v>
      </c>
      <c r="J135" s="28">
        <f>I135/H135</f>
        <v>0.75842155919153031</v>
      </c>
      <c r="K135" s="27">
        <f>SUM(K95:K134)</f>
        <v>625</v>
      </c>
      <c r="L135" s="27">
        <f>SUM(L95:L134)</f>
        <v>442</v>
      </c>
      <c r="M135" s="28">
        <f>L135/K135</f>
        <v>0.70720000000000005</v>
      </c>
      <c r="N135" s="27">
        <f t="shared" ref="N135:U135" si="2">SUM(N95:N134)</f>
        <v>5</v>
      </c>
      <c r="O135" s="27">
        <f t="shared" si="2"/>
        <v>412</v>
      </c>
      <c r="P135" s="27">
        <f t="shared" si="2"/>
        <v>96</v>
      </c>
      <c r="Q135" s="27">
        <f t="shared" si="2"/>
        <v>86</v>
      </c>
      <c r="R135" s="27">
        <f t="shared" si="2"/>
        <v>0</v>
      </c>
      <c r="S135" s="27">
        <f t="shared" si="2"/>
        <v>0</v>
      </c>
      <c r="T135" s="27">
        <f t="shared" si="2"/>
        <v>0</v>
      </c>
      <c r="U135" s="27">
        <f t="shared" si="2"/>
        <v>0</v>
      </c>
    </row>
    <row r="136" spans="1:23" x14ac:dyDescent="0.25">
      <c r="A136" t="s">
        <v>151</v>
      </c>
      <c r="B136" t="s">
        <v>150</v>
      </c>
      <c r="C136" t="s">
        <v>26</v>
      </c>
      <c r="D136" s="1">
        <v>44098</v>
      </c>
      <c r="E136" s="14">
        <v>46</v>
      </c>
      <c r="F136" s="14">
        <v>39</v>
      </c>
      <c r="G136" s="10">
        <v>0.84782608695652195</v>
      </c>
      <c r="H136" s="14">
        <v>0</v>
      </c>
      <c r="I136" s="14">
        <v>0</v>
      </c>
      <c r="J136" s="10">
        <v>0</v>
      </c>
      <c r="K136" s="14">
        <v>0</v>
      </c>
      <c r="L136" s="14">
        <v>0</v>
      </c>
      <c r="M136" s="10">
        <v>0</v>
      </c>
      <c r="N136" s="14"/>
      <c r="O136" s="14"/>
      <c r="P136" s="14"/>
      <c r="Q136" s="14">
        <v>0</v>
      </c>
      <c r="V136" t="s">
        <v>27</v>
      </c>
      <c r="W136" t="s">
        <v>27</v>
      </c>
    </row>
    <row r="137" spans="1:23" x14ac:dyDescent="0.25">
      <c r="A137" t="s">
        <v>121</v>
      </c>
      <c r="B137" t="s">
        <v>122</v>
      </c>
      <c r="C137" t="s">
        <v>26</v>
      </c>
      <c r="D137" s="1">
        <v>44098</v>
      </c>
      <c r="E137" s="14">
        <v>321</v>
      </c>
      <c r="F137" s="14">
        <v>228</v>
      </c>
      <c r="G137" s="10">
        <v>0.710280373831776</v>
      </c>
      <c r="H137" s="14">
        <v>321</v>
      </c>
      <c r="I137" s="14">
        <v>228</v>
      </c>
      <c r="J137" s="10">
        <v>0.710280373831776</v>
      </c>
      <c r="K137" s="14">
        <v>75</v>
      </c>
      <c r="L137" s="14">
        <v>55</v>
      </c>
      <c r="M137" s="10">
        <v>0.73333333333333295</v>
      </c>
      <c r="N137" s="14"/>
      <c r="O137" s="14"/>
      <c r="P137" s="14"/>
      <c r="Q137" s="14">
        <v>2</v>
      </c>
      <c r="V137" t="s">
        <v>27</v>
      </c>
      <c r="W137" t="s">
        <v>27</v>
      </c>
    </row>
    <row r="138" spans="1:23" x14ac:dyDescent="0.25">
      <c r="A138" t="s">
        <v>28</v>
      </c>
      <c r="B138" t="s">
        <v>29</v>
      </c>
      <c r="C138" t="s">
        <v>26</v>
      </c>
      <c r="D138" s="1">
        <v>44098</v>
      </c>
      <c r="E138" s="14">
        <v>91</v>
      </c>
      <c r="F138" s="14">
        <v>62</v>
      </c>
      <c r="G138" s="10">
        <v>0.68131868131868101</v>
      </c>
      <c r="H138" s="14">
        <v>0</v>
      </c>
      <c r="I138" s="14">
        <v>0</v>
      </c>
      <c r="J138" s="10">
        <v>0</v>
      </c>
      <c r="K138" s="14">
        <v>0</v>
      </c>
      <c r="L138" s="14">
        <v>0</v>
      </c>
      <c r="M138" s="10">
        <v>0</v>
      </c>
      <c r="N138" s="14"/>
      <c r="O138" s="14"/>
      <c r="P138" s="14"/>
      <c r="Q138" s="14">
        <v>0</v>
      </c>
      <c r="V138" t="s">
        <v>27</v>
      </c>
      <c r="W138" t="s">
        <v>27</v>
      </c>
    </row>
    <row r="139" spans="1:23" x14ac:dyDescent="0.25">
      <c r="A139" t="s">
        <v>74</v>
      </c>
      <c r="B139" t="s">
        <v>75</v>
      </c>
      <c r="C139" t="s">
        <v>26</v>
      </c>
      <c r="D139" s="1">
        <v>44098</v>
      </c>
      <c r="E139" s="14">
        <v>909</v>
      </c>
      <c r="F139" s="14">
        <v>842</v>
      </c>
      <c r="G139" s="10">
        <v>0.92629262926292599</v>
      </c>
      <c r="H139" s="14">
        <v>6</v>
      </c>
      <c r="I139" s="14">
        <v>4</v>
      </c>
      <c r="J139" s="10">
        <v>0.66666666666666696</v>
      </c>
      <c r="K139" s="14">
        <v>22</v>
      </c>
      <c r="L139" s="14">
        <v>16</v>
      </c>
      <c r="M139" s="10">
        <v>0.72727272727272696</v>
      </c>
      <c r="N139" s="14"/>
      <c r="O139" s="14"/>
      <c r="P139" s="14"/>
      <c r="Q139" s="14">
        <v>1</v>
      </c>
      <c r="V139" t="s">
        <v>27</v>
      </c>
      <c r="W139" t="s">
        <v>27</v>
      </c>
    </row>
    <row r="140" spans="1:23" x14ac:dyDescent="0.25">
      <c r="A140" t="s">
        <v>113</v>
      </c>
      <c r="B140" t="s">
        <v>114</v>
      </c>
      <c r="C140" t="s">
        <v>26</v>
      </c>
      <c r="D140" s="1">
        <v>44098</v>
      </c>
      <c r="E140" s="14">
        <v>816</v>
      </c>
      <c r="F140" s="14">
        <v>719</v>
      </c>
      <c r="G140" s="10">
        <v>0.88112745098039202</v>
      </c>
      <c r="H140" s="14">
        <v>15</v>
      </c>
      <c r="I140" s="14">
        <v>11</v>
      </c>
      <c r="J140" s="10">
        <v>0.73333333333333295</v>
      </c>
      <c r="K140" s="14">
        <v>24</v>
      </c>
      <c r="L140" s="14">
        <v>17</v>
      </c>
      <c r="M140" s="10">
        <v>0.70833333333333304</v>
      </c>
      <c r="N140" s="14"/>
      <c r="O140" s="14"/>
      <c r="P140" s="14"/>
      <c r="Q140" s="14">
        <v>3</v>
      </c>
      <c r="V140" t="s">
        <v>27</v>
      </c>
      <c r="W140" t="s">
        <v>27</v>
      </c>
    </row>
    <row r="141" spans="1:23" x14ac:dyDescent="0.25">
      <c r="A141" t="s">
        <v>88</v>
      </c>
      <c r="B141" t="s">
        <v>89</v>
      </c>
      <c r="C141" t="s">
        <v>26</v>
      </c>
      <c r="D141" s="1">
        <v>44098</v>
      </c>
      <c r="E141" s="14">
        <v>480</v>
      </c>
      <c r="F141" s="14">
        <v>462</v>
      </c>
      <c r="G141" s="10">
        <v>0.96250000000000002</v>
      </c>
      <c r="H141" s="14">
        <v>35</v>
      </c>
      <c r="I141" s="14">
        <v>34</v>
      </c>
      <c r="J141" s="10">
        <v>0.97142857142857097</v>
      </c>
      <c r="K141" s="14">
        <v>4</v>
      </c>
      <c r="L141" s="14">
        <v>3</v>
      </c>
      <c r="M141" s="10">
        <v>0.75</v>
      </c>
      <c r="N141" s="14"/>
      <c r="O141" s="14"/>
      <c r="P141" s="14"/>
      <c r="Q141" s="14">
        <v>0</v>
      </c>
      <c r="V141" t="s">
        <v>27</v>
      </c>
      <c r="W141" t="s">
        <v>27</v>
      </c>
    </row>
    <row r="142" spans="1:23" x14ac:dyDescent="0.25">
      <c r="A142" t="s">
        <v>34</v>
      </c>
      <c r="B142" t="s">
        <v>35</v>
      </c>
      <c r="C142" t="s">
        <v>26</v>
      </c>
      <c r="D142" s="1">
        <v>44098</v>
      </c>
      <c r="E142" s="14">
        <v>63</v>
      </c>
      <c r="F142" s="14">
        <v>39</v>
      </c>
      <c r="G142" s="10">
        <v>0.61904761904761896</v>
      </c>
      <c r="H142" s="14">
        <v>2</v>
      </c>
      <c r="I142" s="14">
        <v>2</v>
      </c>
      <c r="J142" s="10">
        <v>1</v>
      </c>
      <c r="K142" s="14">
        <v>0</v>
      </c>
      <c r="L142" s="14">
        <v>0</v>
      </c>
      <c r="M142" s="10">
        <v>0</v>
      </c>
      <c r="N142" s="14"/>
      <c r="O142" s="14"/>
      <c r="P142" s="14"/>
      <c r="Q142" s="14">
        <v>0</v>
      </c>
      <c r="V142" t="s">
        <v>27</v>
      </c>
      <c r="W142" t="s">
        <v>27</v>
      </c>
    </row>
    <row r="143" spans="1:23" x14ac:dyDescent="0.25">
      <c r="A143" t="s">
        <v>56</v>
      </c>
      <c r="B143" t="s">
        <v>57</v>
      </c>
      <c r="C143" t="s">
        <v>26</v>
      </c>
      <c r="D143" s="1">
        <v>44098</v>
      </c>
      <c r="E143" s="14">
        <v>1654</v>
      </c>
      <c r="F143" s="14">
        <v>1403</v>
      </c>
      <c r="G143" s="10">
        <v>0.84824667472793203</v>
      </c>
      <c r="H143" s="14">
        <v>31</v>
      </c>
      <c r="I143" s="14">
        <v>29</v>
      </c>
      <c r="J143" s="10">
        <v>0.93548387096774199</v>
      </c>
      <c r="K143" s="14">
        <v>26</v>
      </c>
      <c r="L143" s="14">
        <v>22</v>
      </c>
      <c r="M143" s="10">
        <v>0.84615384615384603</v>
      </c>
      <c r="N143" s="14"/>
      <c r="O143" s="14"/>
      <c r="P143" s="14"/>
      <c r="Q143" s="14">
        <v>8</v>
      </c>
      <c r="V143" t="s">
        <v>27</v>
      </c>
      <c r="W143" t="s">
        <v>27</v>
      </c>
    </row>
    <row r="144" spans="1:23" x14ac:dyDescent="0.25">
      <c r="A144" t="s">
        <v>96</v>
      </c>
      <c r="B144" t="s">
        <v>97</v>
      </c>
      <c r="C144" t="s">
        <v>26</v>
      </c>
      <c r="D144" s="1">
        <v>44098</v>
      </c>
      <c r="E144" s="14">
        <v>204</v>
      </c>
      <c r="F144" s="14">
        <v>187</v>
      </c>
      <c r="G144" s="10">
        <v>0.91666666666666696</v>
      </c>
      <c r="H144" s="14">
        <v>13</v>
      </c>
      <c r="I144" s="14">
        <v>13</v>
      </c>
      <c r="J144" s="10">
        <v>1</v>
      </c>
      <c r="K144" s="14">
        <v>15</v>
      </c>
      <c r="L144" s="14">
        <v>15</v>
      </c>
      <c r="M144" s="10">
        <v>1</v>
      </c>
      <c r="N144" s="14"/>
      <c r="O144" s="14"/>
      <c r="P144" s="14"/>
      <c r="Q144" s="14">
        <v>1</v>
      </c>
      <c r="V144" t="s">
        <v>27</v>
      </c>
      <c r="W144" t="s">
        <v>27</v>
      </c>
    </row>
    <row r="145" spans="1:23" x14ac:dyDescent="0.25">
      <c r="A145" t="s">
        <v>105</v>
      </c>
      <c r="B145" t="s">
        <v>106</v>
      </c>
      <c r="C145" t="s">
        <v>26</v>
      </c>
      <c r="D145" s="1">
        <v>44098</v>
      </c>
      <c r="E145" s="14">
        <v>1096</v>
      </c>
      <c r="F145" s="14">
        <v>1011</v>
      </c>
      <c r="G145" s="10">
        <v>0.922445255474453</v>
      </c>
      <c r="H145" s="14">
        <v>30</v>
      </c>
      <c r="I145" s="14">
        <v>25</v>
      </c>
      <c r="J145" s="10">
        <v>0.83333333333333304</v>
      </c>
      <c r="K145" s="14">
        <v>43</v>
      </c>
      <c r="L145" s="14">
        <v>38</v>
      </c>
      <c r="M145" s="10">
        <v>0.88372093023255804</v>
      </c>
      <c r="N145" s="14"/>
      <c r="O145" s="14"/>
      <c r="P145" s="14"/>
      <c r="Q145" s="14">
        <v>4</v>
      </c>
      <c r="V145" t="s">
        <v>27</v>
      </c>
      <c r="W145" t="s">
        <v>27</v>
      </c>
    </row>
    <row r="146" spans="1:23" x14ac:dyDescent="0.25">
      <c r="A146" t="s">
        <v>107</v>
      </c>
      <c r="B146" t="s">
        <v>108</v>
      </c>
      <c r="C146" t="s">
        <v>46</v>
      </c>
      <c r="D146" s="1">
        <v>44098</v>
      </c>
      <c r="E146" s="14">
        <v>582</v>
      </c>
      <c r="F146" s="14">
        <v>449</v>
      </c>
      <c r="G146" s="10">
        <v>0.77147766323024103</v>
      </c>
      <c r="H146" s="14">
        <v>6</v>
      </c>
      <c r="I146" s="14">
        <v>5</v>
      </c>
      <c r="J146" s="10">
        <v>0.83333333333333304</v>
      </c>
      <c r="K146" s="14">
        <v>10</v>
      </c>
      <c r="L146" s="14">
        <v>7</v>
      </c>
      <c r="M146" s="10">
        <v>0.7</v>
      </c>
      <c r="N146" s="14">
        <v>2</v>
      </c>
      <c r="O146" s="14">
        <v>53</v>
      </c>
      <c r="P146" s="14">
        <v>18</v>
      </c>
      <c r="Q146" s="14">
        <v>6</v>
      </c>
      <c r="V146" t="s">
        <v>102</v>
      </c>
      <c r="W146" t="s">
        <v>27</v>
      </c>
    </row>
    <row r="147" spans="1:23" x14ac:dyDescent="0.25">
      <c r="A147" t="s">
        <v>98</v>
      </c>
      <c r="B147" t="s">
        <v>99</v>
      </c>
      <c r="C147" t="s">
        <v>26</v>
      </c>
      <c r="D147" s="1">
        <v>44098</v>
      </c>
      <c r="E147" s="14">
        <v>221</v>
      </c>
      <c r="F147" s="14">
        <v>182</v>
      </c>
      <c r="G147" s="10">
        <v>0.82352941176470595</v>
      </c>
      <c r="H147" s="14">
        <v>3</v>
      </c>
      <c r="I147" s="14">
        <v>3</v>
      </c>
      <c r="J147" s="10">
        <v>1</v>
      </c>
      <c r="K147" s="14">
        <v>11</v>
      </c>
      <c r="L147" s="14">
        <v>10</v>
      </c>
      <c r="M147" s="10">
        <v>0.90909090909090895</v>
      </c>
      <c r="N147" s="14"/>
      <c r="O147" s="14"/>
      <c r="P147" s="14"/>
      <c r="Q147" s="14">
        <v>0</v>
      </c>
      <c r="V147" t="s">
        <v>27</v>
      </c>
      <c r="W147" t="s">
        <v>27</v>
      </c>
    </row>
    <row r="148" spans="1:23" x14ac:dyDescent="0.25">
      <c r="A148" t="s">
        <v>111</v>
      </c>
      <c r="B148" t="s">
        <v>112</v>
      </c>
      <c r="C148" t="s">
        <v>26</v>
      </c>
      <c r="D148" s="1">
        <v>44098</v>
      </c>
      <c r="E148" s="14">
        <v>151</v>
      </c>
      <c r="F148" s="14">
        <v>70</v>
      </c>
      <c r="G148" s="10">
        <v>0.463576158940397</v>
      </c>
      <c r="H148" s="14">
        <v>78</v>
      </c>
      <c r="I148" s="14">
        <v>48</v>
      </c>
      <c r="J148" s="10">
        <v>0.61538461538461497</v>
      </c>
      <c r="K148" s="14">
        <v>59</v>
      </c>
      <c r="L148" s="14">
        <v>20</v>
      </c>
      <c r="M148" s="10">
        <v>0.338983050847458</v>
      </c>
      <c r="N148" s="14"/>
      <c r="O148" s="14"/>
      <c r="P148" s="14"/>
      <c r="Q148" s="14">
        <v>2</v>
      </c>
      <c r="V148" t="s">
        <v>27</v>
      </c>
      <c r="W148" t="s">
        <v>27</v>
      </c>
    </row>
    <row r="149" spans="1:23" x14ac:dyDescent="0.25">
      <c r="A149" t="s">
        <v>78</v>
      </c>
      <c r="B149" t="s">
        <v>79</v>
      </c>
      <c r="C149" t="s">
        <v>26</v>
      </c>
      <c r="D149" s="1">
        <v>44098</v>
      </c>
      <c r="E149" s="14">
        <v>1112</v>
      </c>
      <c r="F149" s="14">
        <v>775</v>
      </c>
      <c r="G149" s="10">
        <v>0.69694244604316502</v>
      </c>
      <c r="H149" s="14">
        <v>2</v>
      </c>
      <c r="I149" s="14">
        <v>2</v>
      </c>
      <c r="J149" s="10">
        <v>1</v>
      </c>
      <c r="K149" s="14">
        <v>0</v>
      </c>
      <c r="L149" s="14">
        <v>0</v>
      </c>
      <c r="M149" s="10">
        <v>0</v>
      </c>
      <c r="N149" s="14"/>
      <c r="O149" s="14"/>
      <c r="P149" s="14"/>
      <c r="Q149" s="14">
        <v>4</v>
      </c>
      <c r="V149" t="s">
        <v>27</v>
      </c>
      <c r="W149" t="s">
        <v>27</v>
      </c>
    </row>
    <row r="150" spans="1:23" x14ac:dyDescent="0.25">
      <c r="A150" t="s">
        <v>48</v>
      </c>
      <c r="B150" t="s">
        <v>49</v>
      </c>
      <c r="C150" t="s">
        <v>26</v>
      </c>
      <c r="D150" s="1">
        <v>44098</v>
      </c>
      <c r="E150" s="14">
        <v>451</v>
      </c>
      <c r="F150" s="14">
        <v>444</v>
      </c>
      <c r="G150" s="10">
        <v>0.98447893569844802</v>
      </c>
      <c r="H150" s="14">
        <v>6</v>
      </c>
      <c r="I150" s="14">
        <v>6</v>
      </c>
      <c r="J150" s="10">
        <v>1</v>
      </c>
      <c r="K150" s="14">
        <v>3</v>
      </c>
      <c r="L150" s="14">
        <v>3</v>
      </c>
      <c r="M150" s="10">
        <v>1</v>
      </c>
      <c r="N150" s="14"/>
      <c r="O150" s="14"/>
      <c r="P150" s="14"/>
      <c r="Q150" s="14">
        <v>0</v>
      </c>
      <c r="V150" t="s">
        <v>27</v>
      </c>
      <c r="W150" t="s">
        <v>27</v>
      </c>
    </row>
    <row r="151" spans="1:23" x14ac:dyDescent="0.25">
      <c r="A151" t="s">
        <v>58</v>
      </c>
      <c r="B151" t="s">
        <v>59</v>
      </c>
      <c r="C151" t="s">
        <v>26</v>
      </c>
      <c r="D151" s="1">
        <v>44098</v>
      </c>
      <c r="E151" s="14">
        <v>110</v>
      </c>
      <c r="F151" s="14">
        <v>96</v>
      </c>
      <c r="G151" s="10">
        <v>0.87272727272727302</v>
      </c>
      <c r="H151" s="14">
        <v>0</v>
      </c>
      <c r="I151" s="14">
        <v>0</v>
      </c>
      <c r="J151" s="10">
        <v>0</v>
      </c>
      <c r="K151" s="14">
        <v>0</v>
      </c>
      <c r="L151" s="14">
        <v>0</v>
      </c>
      <c r="M151" s="10">
        <v>0</v>
      </c>
      <c r="N151" s="14"/>
      <c r="O151" s="14"/>
      <c r="P151" s="14"/>
      <c r="Q151" s="14">
        <v>1</v>
      </c>
      <c r="V151" t="s">
        <v>27</v>
      </c>
      <c r="W151" t="s">
        <v>27</v>
      </c>
    </row>
    <row r="152" spans="1:23" x14ac:dyDescent="0.25">
      <c r="A152" t="s">
        <v>94</v>
      </c>
      <c r="B152" t="s">
        <v>95</v>
      </c>
      <c r="C152" t="s">
        <v>26</v>
      </c>
      <c r="D152" s="1">
        <v>44098</v>
      </c>
      <c r="E152" s="14">
        <v>726</v>
      </c>
      <c r="F152" s="14">
        <v>669</v>
      </c>
      <c r="G152" s="10">
        <v>0.92148760330578505</v>
      </c>
      <c r="H152" s="14">
        <v>7</v>
      </c>
      <c r="I152" s="14">
        <v>7</v>
      </c>
      <c r="J152" s="10">
        <v>1</v>
      </c>
      <c r="K152" s="14">
        <v>3</v>
      </c>
      <c r="L152" s="14">
        <v>3</v>
      </c>
      <c r="M152" s="10">
        <v>1</v>
      </c>
      <c r="N152" s="14"/>
      <c r="O152" s="14"/>
      <c r="P152" s="14"/>
      <c r="Q152" s="14">
        <v>2</v>
      </c>
      <c r="V152" t="s">
        <v>27</v>
      </c>
      <c r="W152" t="s">
        <v>27</v>
      </c>
    </row>
    <row r="153" spans="1:23" x14ac:dyDescent="0.25">
      <c r="A153" t="s">
        <v>68</v>
      </c>
      <c r="B153" t="s">
        <v>69</v>
      </c>
      <c r="C153" t="s">
        <v>26</v>
      </c>
      <c r="D153" s="1">
        <v>44098</v>
      </c>
      <c r="E153" s="14">
        <v>1219</v>
      </c>
      <c r="F153" s="14">
        <v>1148</v>
      </c>
      <c r="G153" s="10">
        <v>0.94175553732567696</v>
      </c>
      <c r="H153" s="14">
        <v>4</v>
      </c>
      <c r="I153" s="14">
        <v>4</v>
      </c>
      <c r="J153" s="10">
        <v>1</v>
      </c>
      <c r="K153" s="14">
        <v>0</v>
      </c>
      <c r="L153" s="14">
        <v>0</v>
      </c>
      <c r="M153" s="10">
        <v>0</v>
      </c>
      <c r="N153" s="14"/>
      <c r="O153" s="14"/>
      <c r="P153" s="14"/>
      <c r="Q153" s="14">
        <v>3</v>
      </c>
      <c r="V153" t="s">
        <v>27</v>
      </c>
      <c r="W153" t="s">
        <v>27</v>
      </c>
    </row>
    <row r="154" spans="1:23" x14ac:dyDescent="0.25">
      <c r="A154" t="s">
        <v>32</v>
      </c>
      <c r="B154" t="s">
        <v>33</v>
      </c>
      <c r="C154" t="s">
        <v>26</v>
      </c>
      <c r="D154" s="1">
        <v>44098</v>
      </c>
      <c r="E154" s="14">
        <v>94</v>
      </c>
      <c r="F154" s="14">
        <v>71</v>
      </c>
      <c r="G154" s="10">
        <v>0.75531914893617003</v>
      </c>
      <c r="H154" s="14">
        <v>0</v>
      </c>
      <c r="I154" s="14">
        <v>0</v>
      </c>
      <c r="J154" s="10">
        <v>0</v>
      </c>
      <c r="K154" s="14">
        <v>3</v>
      </c>
      <c r="L154" s="14">
        <v>2</v>
      </c>
      <c r="M154" s="10">
        <v>0.66666666666666696</v>
      </c>
      <c r="N154" s="14"/>
      <c r="O154" s="14"/>
      <c r="P154" s="14"/>
      <c r="Q154" s="14">
        <v>1</v>
      </c>
      <c r="V154" t="s">
        <v>27</v>
      </c>
      <c r="W154" t="s">
        <v>27</v>
      </c>
    </row>
    <row r="155" spans="1:23" x14ac:dyDescent="0.25">
      <c r="A155" t="s">
        <v>123</v>
      </c>
      <c r="B155" t="s">
        <v>124</v>
      </c>
      <c r="C155" t="s">
        <v>26</v>
      </c>
      <c r="D155" s="1">
        <v>44098</v>
      </c>
      <c r="E155" s="14">
        <v>723</v>
      </c>
      <c r="F155" s="14">
        <v>632</v>
      </c>
      <c r="G155" s="10">
        <v>0.87413554633471602</v>
      </c>
      <c r="H155" s="14">
        <v>13</v>
      </c>
      <c r="I155" s="14">
        <v>12</v>
      </c>
      <c r="J155" s="10">
        <v>0.92307692307692302</v>
      </c>
      <c r="K155" s="14">
        <v>20</v>
      </c>
      <c r="L155" s="14">
        <v>15</v>
      </c>
      <c r="M155" s="10">
        <v>0.75</v>
      </c>
      <c r="N155" s="14"/>
      <c r="O155" s="14"/>
      <c r="P155" s="14"/>
      <c r="Q155" s="14">
        <v>2</v>
      </c>
      <c r="V155" t="s">
        <v>27</v>
      </c>
      <c r="W155" t="s">
        <v>27</v>
      </c>
    </row>
    <row r="156" spans="1:23" x14ac:dyDescent="0.25">
      <c r="A156" t="s">
        <v>72</v>
      </c>
      <c r="B156" t="s">
        <v>73</v>
      </c>
      <c r="C156" t="s">
        <v>26</v>
      </c>
      <c r="D156" s="1">
        <v>44098</v>
      </c>
      <c r="E156" s="14">
        <v>927</v>
      </c>
      <c r="F156" s="14">
        <v>884</v>
      </c>
      <c r="G156" s="10">
        <v>0.95361380798273998</v>
      </c>
      <c r="H156" s="14">
        <v>14</v>
      </c>
      <c r="I156" s="14">
        <v>14</v>
      </c>
      <c r="J156" s="10">
        <v>1</v>
      </c>
      <c r="K156" s="14">
        <v>23</v>
      </c>
      <c r="L156" s="14">
        <v>22</v>
      </c>
      <c r="M156" s="10">
        <v>0.95652173913043503</v>
      </c>
      <c r="N156" s="14"/>
      <c r="O156" s="14"/>
      <c r="P156" s="14"/>
      <c r="Q156" s="14">
        <v>0</v>
      </c>
      <c r="V156" t="s">
        <v>27</v>
      </c>
      <c r="W156" t="s">
        <v>27</v>
      </c>
    </row>
    <row r="157" spans="1:23" x14ac:dyDescent="0.25">
      <c r="A157" t="s">
        <v>84</v>
      </c>
      <c r="B157" t="s">
        <v>85</v>
      </c>
      <c r="C157" t="s">
        <v>26</v>
      </c>
      <c r="D157" s="1">
        <v>44098</v>
      </c>
      <c r="E157" s="14">
        <v>751</v>
      </c>
      <c r="F157" s="14">
        <v>688</v>
      </c>
      <c r="G157" s="10">
        <v>0.91611185086551306</v>
      </c>
      <c r="H157" s="14">
        <v>67</v>
      </c>
      <c r="I157" s="14">
        <v>61</v>
      </c>
      <c r="J157" s="10">
        <v>0.91044776119403004</v>
      </c>
      <c r="K157" s="14">
        <v>41</v>
      </c>
      <c r="L157" s="14">
        <v>37</v>
      </c>
      <c r="M157" s="10">
        <v>0.90243902439024404</v>
      </c>
      <c r="N157" s="14"/>
      <c r="O157" s="14"/>
      <c r="P157" s="14"/>
      <c r="Q157" s="14">
        <v>1</v>
      </c>
      <c r="V157" t="s">
        <v>27</v>
      </c>
      <c r="W157" t="s">
        <v>27</v>
      </c>
    </row>
    <row r="158" spans="1:23" x14ac:dyDescent="0.25">
      <c r="A158" t="s">
        <v>52</v>
      </c>
      <c r="B158" t="s">
        <v>53</v>
      </c>
      <c r="C158" t="s">
        <v>26</v>
      </c>
      <c r="D158" s="1">
        <v>44098</v>
      </c>
      <c r="E158" s="14">
        <v>681</v>
      </c>
      <c r="F158" s="14">
        <v>612</v>
      </c>
      <c r="G158" s="10">
        <v>0.89867841409691596</v>
      </c>
      <c r="H158" s="14">
        <v>15</v>
      </c>
      <c r="I158" s="14">
        <v>15</v>
      </c>
      <c r="J158" s="10">
        <v>1</v>
      </c>
      <c r="K158" s="14">
        <v>26</v>
      </c>
      <c r="L158" s="14">
        <v>23</v>
      </c>
      <c r="M158" s="10">
        <v>0.88461538461538503</v>
      </c>
      <c r="N158" s="14"/>
      <c r="O158" s="14"/>
      <c r="P158" s="14"/>
      <c r="Q158" s="14">
        <v>1</v>
      </c>
      <c r="V158" t="s">
        <v>27</v>
      </c>
      <c r="W158" t="s">
        <v>27</v>
      </c>
    </row>
    <row r="159" spans="1:23" x14ac:dyDescent="0.25">
      <c r="A159" t="s">
        <v>50</v>
      </c>
      <c r="B159" t="s">
        <v>51</v>
      </c>
      <c r="C159" t="s">
        <v>26</v>
      </c>
      <c r="D159" s="1">
        <v>44098</v>
      </c>
      <c r="E159" s="14">
        <v>187</v>
      </c>
      <c r="F159" s="14">
        <v>178</v>
      </c>
      <c r="G159" s="10">
        <v>0.95187165775401095</v>
      </c>
      <c r="H159" s="14">
        <v>2</v>
      </c>
      <c r="I159" s="14">
        <v>2</v>
      </c>
      <c r="J159" s="10">
        <v>1</v>
      </c>
      <c r="K159" s="14">
        <v>6</v>
      </c>
      <c r="L159" s="14">
        <v>6</v>
      </c>
      <c r="M159" s="10">
        <v>1</v>
      </c>
      <c r="N159" s="14"/>
      <c r="O159" s="14"/>
      <c r="P159" s="14"/>
      <c r="Q159" s="14">
        <v>0</v>
      </c>
      <c r="V159" t="s">
        <v>27</v>
      </c>
      <c r="W159" t="s">
        <v>27</v>
      </c>
    </row>
    <row r="160" spans="1:23" x14ac:dyDescent="0.25">
      <c r="A160" t="s">
        <v>44</v>
      </c>
      <c r="B160" t="s">
        <v>45</v>
      </c>
      <c r="C160" t="s">
        <v>26</v>
      </c>
      <c r="D160" s="1">
        <v>44098</v>
      </c>
      <c r="E160" s="14">
        <v>757</v>
      </c>
      <c r="F160" s="14">
        <v>683</v>
      </c>
      <c r="G160" s="10">
        <v>0.90224570673712001</v>
      </c>
      <c r="H160" s="14">
        <v>105</v>
      </c>
      <c r="I160" s="14">
        <v>78</v>
      </c>
      <c r="J160" s="10">
        <v>0.74285714285714299</v>
      </c>
      <c r="K160" s="14">
        <v>33</v>
      </c>
      <c r="L160" s="14">
        <v>26</v>
      </c>
      <c r="M160" s="10">
        <v>0.78787878787878796</v>
      </c>
      <c r="N160" s="14"/>
      <c r="O160" s="14"/>
      <c r="P160" s="14"/>
      <c r="Q160" s="14">
        <v>0</v>
      </c>
      <c r="V160" t="s">
        <v>27</v>
      </c>
      <c r="W160" t="s">
        <v>27</v>
      </c>
    </row>
    <row r="161" spans="1:23" x14ac:dyDescent="0.25">
      <c r="A161" t="s">
        <v>86</v>
      </c>
      <c r="B161" t="s">
        <v>87</v>
      </c>
      <c r="C161" t="s">
        <v>26</v>
      </c>
      <c r="D161" s="1">
        <v>44098</v>
      </c>
      <c r="E161" s="14">
        <v>677</v>
      </c>
      <c r="F161" s="14">
        <v>594</v>
      </c>
      <c r="G161" s="10">
        <v>0.87740029542097497</v>
      </c>
      <c r="H161" s="14">
        <v>18</v>
      </c>
      <c r="I161" s="14">
        <v>18</v>
      </c>
      <c r="J161" s="10">
        <v>1</v>
      </c>
      <c r="K161" s="14">
        <v>6</v>
      </c>
      <c r="L161" s="14">
        <v>4</v>
      </c>
      <c r="M161" s="10">
        <v>0.66666666666666696</v>
      </c>
      <c r="N161" s="14"/>
      <c r="O161" s="14"/>
      <c r="P161" s="14"/>
      <c r="Q161" s="14">
        <v>1</v>
      </c>
      <c r="V161" t="s">
        <v>27</v>
      </c>
      <c r="W161" t="s">
        <v>27</v>
      </c>
    </row>
    <row r="162" spans="1:23" x14ac:dyDescent="0.25">
      <c r="A162" t="s">
        <v>76</v>
      </c>
      <c r="B162" t="s">
        <v>77</v>
      </c>
      <c r="C162" t="s">
        <v>26</v>
      </c>
      <c r="D162" s="1">
        <v>44098</v>
      </c>
      <c r="E162" s="14">
        <v>1114</v>
      </c>
      <c r="F162" s="14">
        <v>984</v>
      </c>
      <c r="G162" s="10">
        <v>0.88330341113105904</v>
      </c>
      <c r="H162" s="14">
        <v>33</v>
      </c>
      <c r="I162" s="14">
        <v>31</v>
      </c>
      <c r="J162" s="10">
        <v>0.939393939393939</v>
      </c>
      <c r="K162" s="14">
        <v>18</v>
      </c>
      <c r="L162" s="14">
        <v>16</v>
      </c>
      <c r="M162" s="10">
        <v>0.88888888888888895</v>
      </c>
      <c r="N162" s="14"/>
      <c r="O162" s="14"/>
      <c r="P162" s="14"/>
      <c r="Q162" s="14">
        <v>2</v>
      </c>
      <c r="V162" t="s">
        <v>27</v>
      </c>
      <c r="W162" t="s">
        <v>27</v>
      </c>
    </row>
    <row r="163" spans="1:23" x14ac:dyDescent="0.25">
      <c r="A163" t="s">
        <v>24</v>
      </c>
      <c r="B163" t="s">
        <v>25</v>
      </c>
      <c r="C163" t="s">
        <v>26</v>
      </c>
      <c r="D163" s="1">
        <v>44098</v>
      </c>
      <c r="E163" s="14">
        <v>71</v>
      </c>
      <c r="F163" s="14">
        <v>64</v>
      </c>
      <c r="G163" s="10">
        <v>0.90140845070422504</v>
      </c>
      <c r="H163" s="14">
        <v>1</v>
      </c>
      <c r="I163" s="14">
        <v>1</v>
      </c>
      <c r="J163" s="10">
        <v>1</v>
      </c>
      <c r="K163" s="14">
        <v>2</v>
      </c>
      <c r="L163" s="14">
        <v>1</v>
      </c>
      <c r="M163" s="10">
        <v>0.5</v>
      </c>
      <c r="N163" s="14"/>
      <c r="O163" s="14"/>
      <c r="P163" s="14"/>
      <c r="Q163" s="14">
        <v>1</v>
      </c>
      <c r="V163" t="s">
        <v>27</v>
      </c>
      <c r="W163" t="s">
        <v>27</v>
      </c>
    </row>
    <row r="164" spans="1:23" x14ac:dyDescent="0.25">
      <c r="A164" t="s">
        <v>42</v>
      </c>
      <c r="B164" t="s">
        <v>43</v>
      </c>
      <c r="C164" t="s">
        <v>26</v>
      </c>
      <c r="D164" s="1">
        <v>44098</v>
      </c>
      <c r="E164" s="14">
        <v>972</v>
      </c>
      <c r="F164" s="14">
        <v>924</v>
      </c>
      <c r="G164" s="10">
        <v>0.95061728395061695</v>
      </c>
      <c r="H164" s="14">
        <v>3</v>
      </c>
      <c r="I164" s="14">
        <v>3</v>
      </c>
      <c r="J164" s="10">
        <v>1</v>
      </c>
      <c r="K164" s="14">
        <v>4</v>
      </c>
      <c r="L164" s="14">
        <v>4</v>
      </c>
      <c r="M164" s="10">
        <v>1</v>
      </c>
      <c r="N164" s="14"/>
      <c r="O164" s="14"/>
      <c r="P164" s="14"/>
      <c r="Q164" s="14">
        <v>6</v>
      </c>
      <c r="V164" t="s">
        <v>27</v>
      </c>
      <c r="W164" t="s">
        <v>27</v>
      </c>
    </row>
    <row r="165" spans="1:23" x14ac:dyDescent="0.25">
      <c r="A165" t="s">
        <v>115</v>
      </c>
      <c r="B165" t="s">
        <v>116</v>
      </c>
      <c r="C165" t="s">
        <v>26</v>
      </c>
      <c r="D165" s="1">
        <v>44098</v>
      </c>
      <c r="E165" s="14">
        <v>397</v>
      </c>
      <c r="F165" s="14">
        <v>356</v>
      </c>
      <c r="G165" s="10">
        <v>0.89672544080604499</v>
      </c>
      <c r="H165" s="14">
        <v>8</v>
      </c>
      <c r="I165" s="14">
        <v>8</v>
      </c>
      <c r="J165" s="10">
        <v>1</v>
      </c>
      <c r="K165" s="14">
        <v>7</v>
      </c>
      <c r="L165" s="14">
        <v>7</v>
      </c>
      <c r="M165" s="10">
        <v>1</v>
      </c>
      <c r="N165" s="14"/>
      <c r="O165" s="14"/>
      <c r="P165" s="14"/>
      <c r="Q165" s="14">
        <v>0</v>
      </c>
      <c r="V165" t="s">
        <v>27</v>
      </c>
      <c r="W165" t="s">
        <v>27</v>
      </c>
    </row>
    <row r="166" spans="1:23" x14ac:dyDescent="0.25">
      <c r="A166" t="s">
        <v>125</v>
      </c>
      <c r="B166" t="s">
        <v>126</v>
      </c>
      <c r="C166" t="s">
        <v>26</v>
      </c>
      <c r="D166" s="1">
        <v>44098</v>
      </c>
      <c r="E166" s="14">
        <v>992</v>
      </c>
      <c r="F166" s="14">
        <v>910</v>
      </c>
      <c r="G166" s="10">
        <v>0.91733870967741904</v>
      </c>
      <c r="H166" s="14">
        <v>30</v>
      </c>
      <c r="I166" s="14">
        <v>29</v>
      </c>
      <c r="J166" s="10">
        <v>0.96666666666666701</v>
      </c>
      <c r="K166" s="14">
        <v>19</v>
      </c>
      <c r="L166" s="14">
        <v>17</v>
      </c>
      <c r="M166" s="10">
        <v>0.89473684210526305</v>
      </c>
      <c r="N166" s="14"/>
      <c r="O166" s="14"/>
      <c r="P166" s="14"/>
      <c r="Q166" s="14">
        <v>1</v>
      </c>
      <c r="V166" t="s">
        <v>27</v>
      </c>
      <c r="W166" t="s">
        <v>27</v>
      </c>
    </row>
    <row r="167" spans="1:23" x14ac:dyDescent="0.25">
      <c r="A167" t="s">
        <v>38</v>
      </c>
      <c r="B167" t="s">
        <v>39</v>
      </c>
      <c r="C167" t="s">
        <v>26</v>
      </c>
      <c r="D167" s="1">
        <v>44098</v>
      </c>
      <c r="E167" s="14">
        <v>609</v>
      </c>
      <c r="F167" s="14">
        <v>609</v>
      </c>
      <c r="G167" s="10">
        <v>1</v>
      </c>
      <c r="H167" s="14">
        <v>10</v>
      </c>
      <c r="I167" s="14">
        <v>10</v>
      </c>
      <c r="J167" s="10">
        <v>1</v>
      </c>
      <c r="K167" s="14">
        <v>13</v>
      </c>
      <c r="L167" s="14">
        <v>13</v>
      </c>
      <c r="M167" s="10">
        <v>1</v>
      </c>
      <c r="N167" s="14"/>
      <c r="O167" s="14"/>
      <c r="P167" s="14"/>
      <c r="Q167" s="14">
        <v>0</v>
      </c>
      <c r="V167" t="s">
        <v>27</v>
      </c>
      <c r="W167" t="s">
        <v>27</v>
      </c>
    </row>
    <row r="168" spans="1:23" x14ac:dyDescent="0.25">
      <c r="A168" t="s">
        <v>82</v>
      </c>
      <c r="B168" t="s">
        <v>83</v>
      </c>
      <c r="C168" t="s">
        <v>26</v>
      </c>
      <c r="D168" s="1">
        <v>44098</v>
      </c>
      <c r="E168" s="14">
        <v>1034</v>
      </c>
      <c r="F168" s="14">
        <v>984</v>
      </c>
      <c r="G168" s="10">
        <v>0.95164410058027105</v>
      </c>
      <c r="H168" s="14">
        <v>20</v>
      </c>
      <c r="I168" s="14">
        <v>16</v>
      </c>
      <c r="J168" s="10">
        <v>0.8</v>
      </c>
      <c r="K168" s="14">
        <v>6</v>
      </c>
      <c r="L168" s="14">
        <v>5</v>
      </c>
      <c r="M168" s="10">
        <v>0.83333333333333304</v>
      </c>
      <c r="N168" s="14"/>
      <c r="O168" s="14"/>
      <c r="P168" s="14"/>
      <c r="Q168" s="14">
        <v>2</v>
      </c>
      <c r="V168" t="s">
        <v>27</v>
      </c>
      <c r="W168" t="s">
        <v>27</v>
      </c>
    </row>
    <row r="169" spans="1:23" x14ac:dyDescent="0.25">
      <c r="A169" t="s">
        <v>119</v>
      </c>
      <c r="B169" t="s">
        <v>120</v>
      </c>
      <c r="C169" t="s">
        <v>26</v>
      </c>
      <c r="D169" s="1">
        <v>44098</v>
      </c>
      <c r="E169" s="14">
        <v>454</v>
      </c>
      <c r="F169" s="14">
        <v>422</v>
      </c>
      <c r="G169" s="10">
        <v>0.92951541850220298</v>
      </c>
      <c r="H169" s="14">
        <v>11</v>
      </c>
      <c r="I169" s="14">
        <v>10</v>
      </c>
      <c r="J169" s="10">
        <v>0.90909090909090895</v>
      </c>
      <c r="K169" s="14">
        <v>6</v>
      </c>
      <c r="L169" s="14">
        <v>6</v>
      </c>
      <c r="M169" s="10">
        <v>1</v>
      </c>
      <c r="N169" s="14"/>
      <c r="O169" s="14"/>
      <c r="P169" s="14"/>
      <c r="Q169" s="14">
        <v>1</v>
      </c>
      <c r="V169" t="s">
        <v>27</v>
      </c>
      <c r="W169" t="s">
        <v>27</v>
      </c>
    </row>
    <row r="170" spans="1:23" x14ac:dyDescent="0.25">
      <c r="A170" t="s">
        <v>109</v>
      </c>
      <c r="B170" t="s">
        <v>110</v>
      </c>
      <c r="C170" t="s">
        <v>46</v>
      </c>
      <c r="D170" s="1">
        <v>44098</v>
      </c>
      <c r="E170" s="14">
        <v>540</v>
      </c>
      <c r="F170" s="14">
        <v>429</v>
      </c>
      <c r="G170" s="10">
        <v>0.79444444444444395</v>
      </c>
      <c r="H170" s="14">
        <v>8</v>
      </c>
      <c r="I170" s="14">
        <v>8</v>
      </c>
      <c r="J170" s="10">
        <v>1</v>
      </c>
      <c r="K170" s="14">
        <v>1</v>
      </c>
      <c r="L170" s="14">
        <v>1</v>
      </c>
      <c r="M170" s="10">
        <v>1</v>
      </c>
      <c r="N170" s="14">
        <v>1</v>
      </c>
      <c r="O170" s="14">
        <v>89</v>
      </c>
      <c r="P170" s="14">
        <v>0</v>
      </c>
      <c r="Q170" s="14">
        <v>4</v>
      </c>
      <c r="V170" t="s">
        <v>102</v>
      </c>
      <c r="W170" t="s">
        <v>27</v>
      </c>
    </row>
    <row r="171" spans="1:23" x14ac:dyDescent="0.25">
      <c r="A171" t="s">
        <v>103</v>
      </c>
      <c r="B171" t="s">
        <v>104</v>
      </c>
      <c r="C171" t="s">
        <v>46</v>
      </c>
      <c r="D171" s="1">
        <v>44098</v>
      </c>
      <c r="E171" s="14">
        <v>533</v>
      </c>
      <c r="F171" s="14">
        <v>232</v>
      </c>
      <c r="G171" s="10">
        <v>0.43527204502814298</v>
      </c>
      <c r="H171" s="14">
        <v>5</v>
      </c>
      <c r="I171" s="14">
        <v>2</v>
      </c>
      <c r="J171" s="10">
        <v>0.4</v>
      </c>
      <c r="K171" s="14">
        <v>6</v>
      </c>
      <c r="L171" s="14">
        <v>3</v>
      </c>
      <c r="M171" s="10">
        <v>0.5</v>
      </c>
      <c r="N171" s="14">
        <v>1</v>
      </c>
      <c r="O171" s="14">
        <v>176</v>
      </c>
      <c r="P171" s="14">
        <v>72</v>
      </c>
      <c r="Q171" s="14">
        <v>8</v>
      </c>
      <c r="V171" t="s">
        <v>102</v>
      </c>
      <c r="W171" t="s">
        <v>27</v>
      </c>
    </row>
    <row r="172" spans="1:23" x14ac:dyDescent="0.25">
      <c r="A172" t="s">
        <v>80</v>
      </c>
      <c r="B172" t="s">
        <v>81</v>
      </c>
      <c r="C172" t="s">
        <v>26</v>
      </c>
      <c r="D172" s="1">
        <v>44098</v>
      </c>
      <c r="E172" s="14">
        <v>1231</v>
      </c>
      <c r="F172" s="14">
        <v>1103</v>
      </c>
      <c r="G172" s="10">
        <v>0.89601949634443501</v>
      </c>
      <c r="H172" s="14">
        <v>40</v>
      </c>
      <c r="I172" s="14">
        <v>36</v>
      </c>
      <c r="J172" s="10">
        <v>0.9</v>
      </c>
      <c r="K172" s="14">
        <v>25</v>
      </c>
      <c r="L172" s="14">
        <v>21</v>
      </c>
      <c r="M172" s="10">
        <v>0.84</v>
      </c>
      <c r="N172" s="14"/>
      <c r="O172" s="14"/>
      <c r="P172" s="14"/>
      <c r="Q172" s="14">
        <v>4</v>
      </c>
      <c r="V172" t="s">
        <v>27</v>
      </c>
      <c r="W172" t="s">
        <v>27</v>
      </c>
    </row>
    <row r="173" spans="1:23" x14ac:dyDescent="0.25">
      <c r="A173" t="s">
        <v>66</v>
      </c>
      <c r="B173" t="s">
        <v>67</v>
      </c>
      <c r="C173" t="s">
        <v>26</v>
      </c>
      <c r="D173" s="1">
        <v>44098</v>
      </c>
      <c r="E173" s="14">
        <v>1075</v>
      </c>
      <c r="F173" s="14">
        <v>931</v>
      </c>
      <c r="G173" s="10">
        <v>0.86604651162790702</v>
      </c>
      <c r="H173" s="14">
        <v>2</v>
      </c>
      <c r="I173" s="14">
        <v>2</v>
      </c>
      <c r="J173" s="10">
        <v>1</v>
      </c>
      <c r="K173" s="14">
        <v>6</v>
      </c>
      <c r="L173" s="14">
        <v>5</v>
      </c>
      <c r="M173" s="10">
        <v>0.83333333333333304</v>
      </c>
      <c r="N173" s="14"/>
      <c r="O173" s="14"/>
      <c r="P173" s="14"/>
      <c r="Q173" s="14">
        <v>2</v>
      </c>
      <c r="V173" t="s">
        <v>27</v>
      </c>
      <c r="W173" t="s">
        <v>27</v>
      </c>
    </row>
    <row r="174" spans="1:23" x14ac:dyDescent="0.25">
      <c r="A174" t="s">
        <v>100</v>
      </c>
      <c r="B174" t="s">
        <v>101</v>
      </c>
      <c r="C174" t="s">
        <v>46</v>
      </c>
      <c r="D174" s="1">
        <v>44098</v>
      </c>
      <c r="E174" s="14">
        <v>661</v>
      </c>
      <c r="F174" s="14">
        <v>596</v>
      </c>
      <c r="G174" s="10">
        <v>0.90166414523449301</v>
      </c>
      <c r="H174" s="14">
        <v>8</v>
      </c>
      <c r="I174" s="14">
        <v>5</v>
      </c>
      <c r="J174" s="10">
        <v>0.625</v>
      </c>
      <c r="K174" s="14">
        <v>11</v>
      </c>
      <c r="L174" s="14">
        <v>9</v>
      </c>
      <c r="M174" s="10">
        <v>0.81818181818181801</v>
      </c>
      <c r="N174" s="14">
        <v>1</v>
      </c>
      <c r="O174" s="14">
        <v>86</v>
      </c>
      <c r="P174" s="14">
        <v>1</v>
      </c>
      <c r="Q174" s="14">
        <v>1</v>
      </c>
      <c r="V174" t="s">
        <v>102</v>
      </c>
      <c r="W174" t="s">
        <v>27</v>
      </c>
    </row>
    <row r="175" spans="1:23" x14ac:dyDescent="0.25">
      <c r="A175" t="s">
        <v>36</v>
      </c>
      <c r="B175" t="s">
        <v>37</v>
      </c>
      <c r="C175" t="s">
        <v>26</v>
      </c>
      <c r="D175" s="1">
        <v>44098</v>
      </c>
      <c r="E175" s="14">
        <v>668</v>
      </c>
      <c r="F175" s="14">
        <v>611</v>
      </c>
      <c r="G175" s="10">
        <v>0.91467065868263497</v>
      </c>
      <c r="H175" s="14">
        <v>4</v>
      </c>
      <c r="I175" s="14">
        <v>4</v>
      </c>
      <c r="J175" s="10">
        <v>1</v>
      </c>
      <c r="K175" s="14">
        <v>27</v>
      </c>
      <c r="L175" s="14">
        <v>24</v>
      </c>
      <c r="M175" s="10">
        <v>0.88888888888888895</v>
      </c>
      <c r="N175" s="14"/>
      <c r="O175" s="14"/>
      <c r="P175" s="14"/>
      <c r="Q175" s="14">
        <v>0</v>
      </c>
      <c r="V175" t="s">
        <v>27</v>
      </c>
      <c r="W175" t="s">
        <v>27</v>
      </c>
    </row>
    <row r="176" spans="1:23" x14ac:dyDescent="0.25">
      <c r="A176" t="s">
        <v>40</v>
      </c>
      <c r="B176" t="s">
        <v>41</v>
      </c>
      <c r="C176" t="s">
        <v>26</v>
      </c>
      <c r="D176" s="1">
        <v>44098</v>
      </c>
      <c r="E176" s="14">
        <v>850</v>
      </c>
      <c r="F176" s="14">
        <v>727</v>
      </c>
      <c r="G176" s="10">
        <v>0.85529411764705898</v>
      </c>
      <c r="H176" s="14">
        <v>30</v>
      </c>
      <c r="I176" s="14">
        <v>23</v>
      </c>
      <c r="J176" s="10">
        <v>0.76666666666666705</v>
      </c>
      <c r="K176" s="14">
        <v>31</v>
      </c>
      <c r="L176" s="14">
        <v>27</v>
      </c>
      <c r="M176" s="10">
        <v>0.87096774193548399</v>
      </c>
      <c r="N176" s="14"/>
      <c r="O176" s="14"/>
      <c r="P176" s="14"/>
      <c r="Q176" s="14">
        <v>2</v>
      </c>
      <c r="V176" t="s">
        <v>27</v>
      </c>
      <c r="W176" t="s">
        <v>27</v>
      </c>
    </row>
    <row r="177" spans="1:23" x14ac:dyDescent="0.25">
      <c r="A177" t="s">
        <v>92</v>
      </c>
      <c r="B177" t="s">
        <v>93</v>
      </c>
      <c r="C177" t="s">
        <v>26</v>
      </c>
      <c r="D177" s="1">
        <v>44098</v>
      </c>
      <c r="E177" s="14">
        <v>437</v>
      </c>
      <c r="F177" s="14">
        <v>404</v>
      </c>
      <c r="G177" s="10">
        <v>0.92448512585812403</v>
      </c>
      <c r="H177" s="14">
        <v>2</v>
      </c>
      <c r="I177" s="14">
        <v>2</v>
      </c>
      <c r="J177" s="10">
        <v>1</v>
      </c>
      <c r="K177" s="14">
        <v>12</v>
      </c>
      <c r="L177" s="14">
        <v>10</v>
      </c>
      <c r="M177" s="10">
        <v>0.83333333333333304</v>
      </c>
      <c r="N177" s="14"/>
      <c r="O177" s="14"/>
      <c r="P177" s="14"/>
      <c r="Q177" s="14">
        <v>5</v>
      </c>
      <c r="V177" t="s">
        <v>27</v>
      </c>
      <c r="W177" t="s">
        <v>27</v>
      </c>
    </row>
    <row r="178" spans="1:23" x14ac:dyDescent="0.25">
      <c r="A178" t="s">
        <v>54</v>
      </c>
      <c r="B178" t="s">
        <v>55</v>
      </c>
      <c r="C178" t="s">
        <v>26</v>
      </c>
      <c r="D178" s="1">
        <v>44098</v>
      </c>
      <c r="E178" s="14">
        <v>2377</v>
      </c>
      <c r="F178" s="14">
        <v>1251</v>
      </c>
      <c r="G178" s="10">
        <v>0.52629364745477503</v>
      </c>
      <c r="H178" s="14">
        <v>63</v>
      </c>
      <c r="I178" s="14">
        <v>43</v>
      </c>
      <c r="J178" s="10">
        <v>0.682539682539683</v>
      </c>
      <c r="K178" s="14">
        <v>22</v>
      </c>
      <c r="L178" s="14">
        <v>17</v>
      </c>
      <c r="M178" s="10">
        <v>0.77272727272727304</v>
      </c>
      <c r="N178" s="14"/>
      <c r="O178" s="14"/>
      <c r="P178" s="14"/>
      <c r="Q178" s="14">
        <v>10</v>
      </c>
      <c r="V178" t="s">
        <v>27</v>
      </c>
      <c r="W178" t="s">
        <v>27</v>
      </c>
    </row>
    <row r="179" spans="1:23" s="25" customFormat="1" x14ac:dyDescent="0.25">
      <c r="D179" s="50"/>
      <c r="E179" s="27">
        <f>SUM(E136:E178)</f>
        <v>29064</v>
      </c>
      <c r="F179" s="27">
        <f>SUM(F136:F178)</f>
        <v>24704</v>
      </c>
      <c r="G179" s="28">
        <f>F179/E179</f>
        <v>0.84998623726947431</v>
      </c>
      <c r="H179" s="27">
        <f>SUM(H136:H178)</f>
        <v>1071</v>
      </c>
      <c r="I179" s="27">
        <f>SUM(I136:I178)</f>
        <v>854</v>
      </c>
      <c r="J179" s="28">
        <f>I179/H179</f>
        <v>0.79738562091503273</v>
      </c>
      <c r="K179" s="27">
        <f>SUM(K136:K178)</f>
        <v>669</v>
      </c>
      <c r="L179" s="27">
        <f>SUM(L136:L178)</f>
        <v>530</v>
      </c>
      <c r="M179" s="28">
        <f>L179/K179</f>
        <v>0.79222720478325859</v>
      </c>
      <c r="N179" s="27">
        <f t="shared" ref="N179:U179" si="3">SUM(N136:N178)</f>
        <v>5</v>
      </c>
      <c r="O179" s="27">
        <f t="shared" si="3"/>
        <v>404</v>
      </c>
      <c r="P179" s="27">
        <f t="shared" si="3"/>
        <v>91</v>
      </c>
      <c r="Q179" s="27">
        <f t="shared" si="3"/>
        <v>92</v>
      </c>
      <c r="R179" s="27">
        <f t="shared" si="3"/>
        <v>0</v>
      </c>
      <c r="S179" s="27">
        <f t="shared" si="3"/>
        <v>0</v>
      </c>
      <c r="T179" s="27">
        <f t="shared" si="3"/>
        <v>0</v>
      </c>
      <c r="U179" s="27">
        <f t="shared" si="3"/>
        <v>0</v>
      </c>
    </row>
    <row r="180" spans="1:23" x14ac:dyDescent="0.25">
      <c r="A180" t="s">
        <v>121</v>
      </c>
      <c r="B180" t="s">
        <v>122</v>
      </c>
      <c r="C180" t="s">
        <v>26</v>
      </c>
      <c r="D180" s="1">
        <v>44099</v>
      </c>
      <c r="E180" s="14">
        <v>321</v>
      </c>
      <c r="F180" s="14">
        <v>230</v>
      </c>
      <c r="G180" s="10">
        <v>0.71651090342679102</v>
      </c>
      <c r="H180" s="14">
        <v>321</v>
      </c>
      <c r="I180" s="14">
        <v>230</v>
      </c>
      <c r="J180" s="10">
        <v>0.71651090342679102</v>
      </c>
      <c r="K180" s="14">
        <v>75</v>
      </c>
      <c r="L180" s="14">
        <v>55</v>
      </c>
      <c r="M180" s="10">
        <v>0.73333333333333295</v>
      </c>
      <c r="N180" s="14"/>
      <c r="O180" s="14"/>
      <c r="P180" s="14"/>
      <c r="Q180" s="14">
        <v>5</v>
      </c>
      <c r="V180" t="s">
        <v>27</v>
      </c>
      <c r="W180" t="s">
        <v>27</v>
      </c>
    </row>
    <row r="181" spans="1:23" x14ac:dyDescent="0.25">
      <c r="A181" t="s">
        <v>28</v>
      </c>
      <c r="B181" t="s">
        <v>29</v>
      </c>
      <c r="C181" t="s">
        <v>26</v>
      </c>
      <c r="D181" s="1">
        <v>44099</v>
      </c>
      <c r="E181" s="14">
        <v>91</v>
      </c>
      <c r="F181" s="14">
        <v>61</v>
      </c>
      <c r="G181" s="10">
        <v>0.67032967032966995</v>
      </c>
      <c r="H181" s="14">
        <v>0</v>
      </c>
      <c r="I181" s="14">
        <v>0</v>
      </c>
      <c r="J181" s="10">
        <v>0</v>
      </c>
      <c r="K181" s="14">
        <v>0</v>
      </c>
      <c r="L181" s="14">
        <v>0</v>
      </c>
      <c r="M181" s="10">
        <v>0</v>
      </c>
      <c r="Q181" s="14">
        <v>0</v>
      </c>
      <c r="V181" t="s">
        <v>27</v>
      </c>
      <c r="W181" t="s">
        <v>27</v>
      </c>
    </row>
    <row r="182" spans="1:23" x14ac:dyDescent="0.25">
      <c r="A182" t="s">
        <v>74</v>
      </c>
      <c r="B182" t="s">
        <v>75</v>
      </c>
      <c r="C182" t="s">
        <v>26</v>
      </c>
      <c r="D182" s="1">
        <v>44099</v>
      </c>
      <c r="E182" s="14">
        <v>908</v>
      </c>
      <c r="F182" s="14">
        <v>814</v>
      </c>
      <c r="G182" s="10">
        <v>0.89647577092510999</v>
      </c>
      <c r="H182" s="14">
        <v>6</v>
      </c>
      <c r="I182" s="14">
        <v>4</v>
      </c>
      <c r="J182" s="10">
        <v>0.66666666666666696</v>
      </c>
      <c r="K182" s="14">
        <v>22</v>
      </c>
      <c r="L182" s="14">
        <v>15</v>
      </c>
      <c r="M182" s="10">
        <v>0.68181818181818199</v>
      </c>
      <c r="Q182" s="14">
        <v>4</v>
      </c>
      <c r="V182" t="s">
        <v>27</v>
      </c>
      <c r="W182" t="s">
        <v>27</v>
      </c>
    </row>
    <row r="183" spans="1:23" x14ac:dyDescent="0.25">
      <c r="A183" t="s">
        <v>113</v>
      </c>
      <c r="B183" t="s">
        <v>114</v>
      </c>
      <c r="C183" t="s">
        <v>26</v>
      </c>
      <c r="D183" s="1">
        <v>44099</v>
      </c>
      <c r="E183" s="14">
        <v>817</v>
      </c>
      <c r="F183" s="14">
        <v>700</v>
      </c>
      <c r="G183" s="10">
        <v>0.856793145654835</v>
      </c>
      <c r="H183" s="14">
        <v>15</v>
      </c>
      <c r="I183" s="14">
        <v>11</v>
      </c>
      <c r="J183" s="10">
        <v>0.73333333333333295</v>
      </c>
      <c r="K183" s="14">
        <v>24</v>
      </c>
      <c r="L183" s="14">
        <v>17</v>
      </c>
      <c r="M183" s="10">
        <v>0.70833333333333304</v>
      </c>
      <c r="N183" s="14"/>
      <c r="O183" s="14"/>
      <c r="P183" s="14"/>
      <c r="Q183" s="14">
        <v>2</v>
      </c>
      <c r="V183" t="s">
        <v>27</v>
      </c>
      <c r="W183" t="s">
        <v>27</v>
      </c>
    </row>
    <row r="184" spans="1:23" x14ac:dyDescent="0.25">
      <c r="A184" t="s">
        <v>88</v>
      </c>
      <c r="B184" t="s">
        <v>89</v>
      </c>
      <c r="C184" t="s">
        <v>26</v>
      </c>
      <c r="D184" s="1">
        <v>44099</v>
      </c>
      <c r="E184" s="14">
        <v>480</v>
      </c>
      <c r="F184" s="14">
        <v>465</v>
      </c>
      <c r="G184" s="10">
        <v>0.96875</v>
      </c>
      <c r="H184" s="14">
        <v>35</v>
      </c>
      <c r="I184" s="14">
        <v>35</v>
      </c>
      <c r="J184" s="10">
        <v>1</v>
      </c>
      <c r="K184" s="14">
        <v>4</v>
      </c>
      <c r="L184" s="14">
        <v>4</v>
      </c>
      <c r="M184" s="10">
        <v>1</v>
      </c>
      <c r="Q184" s="14">
        <v>0</v>
      </c>
      <c r="V184" t="s">
        <v>27</v>
      </c>
      <c r="W184" t="s">
        <v>27</v>
      </c>
    </row>
    <row r="185" spans="1:23" x14ac:dyDescent="0.25">
      <c r="A185" t="s">
        <v>34</v>
      </c>
      <c r="B185" t="s">
        <v>35</v>
      </c>
      <c r="C185" t="s">
        <v>26</v>
      </c>
      <c r="D185" s="1">
        <v>44099</v>
      </c>
      <c r="E185" s="14">
        <v>63</v>
      </c>
      <c r="F185" s="14">
        <v>37</v>
      </c>
      <c r="G185" s="10">
        <v>0.58730158730158699</v>
      </c>
      <c r="H185" s="14">
        <v>2</v>
      </c>
      <c r="I185" s="14">
        <v>2</v>
      </c>
      <c r="J185" s="10">
        <v>1</v>
      </c>
      <c r="K185" s="14">
        <v>0</v>
      </c>
      <c r="L185" s="14">
        <v>0</v>
      </c>
      <c r="M185" s="10">
        <v>0</v>
      </c>
      <c r="Q185" s="14">
        <v>0</v>
      </c>
      <c r="V185" t="s">
        <v>27</v>
      </c>
      <c r="W185" t="s">
        <v>27</v>
      </c>
    </row>
    <row r="186" spans="1:23" x14ac:dyDescent="0.25">
      <c r="A186" t="s">
        <v>56</v>
      </c>
      <c r="B186" t="s">
        <v>57</v>
      </c>
      <c r="C186" t="s">
        <v>26</v>
      </c>
      <c r="D186" s="1">
        <v>44099</v>
      </c>
      <c r="E186" s="14">
        <v>1659</v>
      </c>
      <c r="F186" s="14">
        <v>1388</v>
      </c>
      <c r="G186" s="10">
        <v>0.83664858348402604</v>
      </c>
      <c r="H186" s="14">
        <v>31</v>
      </c>
      <c r="I186" s="14">
        <v>29</v>
      </c>
      <c r="J186" s="10">
        <v>0.93548387096774199</v>
      </c>
      <c r="K186" s="14">
        <v>26</v>
      </c>
      <c r="L186" s="14">
        <v>22</v>
      </c>
      <c r="M186" s="10">
        <v>0.84615384615384603</v>
      </c>
      <c r="Q186" s="14">
        <v>5</v>
      </c>
      <c r="V186" t="s">
        <v>27</v>
      </c>
      <c r="W186" t="s">
        <v>27</v>
      </c>
    </row>
    <row r="187" spans="1:23" x14ac:dyDescent="0.25">
      <c r="A187" t="s">
        <v>96</v>
      </c>
      <c r="B187" t="s">
        <v>97</v>
      </c>
      <c r="C187" t="s">
        <v>26</v>
      </c>
      <c r="D187" s="1">
        <v>44099</v>
      </c>
      <c r="E187" s="14">
        <v>204</v>
      </c>
      <c r="F187" s="14">
        <v>187</v>
      </c>
      <c r="G187" s="10">
        <v>0.91666666666666696</v>
      </c>
      <c r="H187" s="14">
        <v>13</v>
      </c>
      <c r="I187" s="14">
        <v>13</v>
      </c>
      <c r="J187" s="10">
        <v>1</v>
      </c>
      <c r="K187" s="14">
        <v>15</v>
      </c>
      <c r="L187" s="14">
        <v>15</v>
      </c>
      <c r="M187" s="10">
        <v>1</v>
      </c>
      <c r="Q187" s="14">
        <v>1</v>
      </c>
      <c r="V187" t="s">
        <v>27</v>
      </c>
      <c r="W187" t="s">
        <v>27</v>
      </c>
    </row>
    <row r="188" spans="1:23" x14ac:dyDescent="0.25">
      <c r="A188" t="s">
        <v>105</v>
      </c>
      <c r="B188" t="s">
        <v>106</v>
      </c>
      <c r="C188" t="s">
        <v>26</v>
      </c>
      <c r="D188" s="1">
        <v>44099</v>
      </c>
      <c r="E188" s="14">
        <v>1096</v>
      </c>
      <c r="F188" s="14">
        <v>995</v>
      </c>
      <c r="G188" s="10">
        <v>0.90784671532846695</v>
      </c>
      <c r="H188" s="14">
        <v>30</v>
      </c>
      <c r="I188" s="14">
        <v>26</v>
      </c>
      <c r="J188" s="10">
        <v>0.86666666666666703</v>
      </c>
      <c r="K188" s="14">
        <v>43</v>
      </c>
      <c r="L188" s="14">
        <v>38</v>
      </c>
      <c r="M188" s="10">
        <v>0.88372093023255804</v>
      </c>
      <c r="N188" s="14"/>
      <c r="O188" s="14"/>
      <c r="P188" s="14"/>
      <c r="Q188" s="14">
        <v>4</v>
      </c>
      <c r="V188" t="s">
        <v>27</v>
      </c>
      <c r="W188" t="s">
        <v>27</v>
      </c>
    </row>
    <row r="189" spans="1:23" x14ac:dyDescent="0.25">
      <c r="A189" t="s">
        <v>107</v>
      </c>
      <c r="B189" t="s">
        <v>108</v>
      </c>
      <c r="C189" t="s">
        <v>46</v>
      </c>
      <c r="D189" s="1">
        <v>44099</v>
      </c>
      <c r="E189" s="14">
        <v>582</v>
      </c>
      <c r="F189" s="14">
        <v>451</v>
      </c>
      <c r="G189" s="10">
        <v>0.77491408934707895</v>
      </c>
      <c r="H189" s="14">
        <v>6</v>
      </c>
      <c r="I189" s="14">
        <v>6</v>
      </c>
      <c r="J189" s="10">
        <v>1</v>
      </c>
      <c r="K189" s="14">
        <v>10</v>
      </c>
      <c r="L189" s="14">
        <v>7</v>
      </c>
      <c r="M189" s="10">
        <v>0.7</v>
      </c>
      <c r="N189" s="14">
        <v>2</v>
      </c>
      <c r="O189" s="14">
        <v>53</v>
      </c>
      <c r="P189" s="14">
        <v>17</v>
      </c>
      <c r="Q189" s="14">
        <v>4</v>
      </c>
      <c r="V189" t="s">
        <v>102</v>
      </c>
      <c r="W189" t="s">
        <v>27</v>
      </c>
    </row>
    <row r="190" spans="1:23" x14ac:dyDescent="0.25">
      <c r="A190" t="s">
        <v>98</v>
      </c>
      <c r="B190" t="s">
        <v>99</v>
      </c>
      <c r="C190" t="s">
        <v>26</v>
      </c>
      <c r="D190" s="1">
        <v>44099</v>
      </c>
      <c r="E190" s="14">
        <v>221</v>
      </c>
      <c r="F190" s="14">
        <v>180</v>
      </c>
      <c r="G190" s="10">
        <v>0.81447963800904999</v>
      </c>
      <c r="H190" s="14">
        <v>3</v>
      </c>
      <c r="I190" s="14">
        <v>2</v>
      </c>
      <c r="J190" s="10">
        <v>0.66666666666666696</v>
      </c>
      <c r="K190" s="14">
        <v>11</v>
      </c>
      <c r="L190" s="14">
        <v>10</v>
      </c>
      <c r="M190" s="10">
        <v>0.90909090909090895</v>
      </c>
      <c r="Q190" s="14">
        <v>0</v>
      </c>
      <c r="V190" t="s">
        <v>27</v>
      </c>
      <c r="W190" t="s">
        <v>27</v>
      </c>
    </row>
    <row r="191" spans="1:23" x14ac:dyDescent="0.25">
      <c r="A191" t="s">
        <v>171</v>
      </c>
      <c r="B191" t="s">
        <v>172</v>
      </c>
      <c r="C191" t="s">
        <v>26</v>
      </c>
      <c r="D191" s="1">
        <v>44099</v>
      </c>
      <c r="E191" s="14">
        <v>664</v>
      </c>
      <c r="F191" s="14">
        <v>565</v>
      </c>
      <c r="G191" s="10">
        <v>0.85090361445783103</v>
      </c>
      <c r="H191" s="14">
        <v>11</v>
      </c>
      <c r="I191" s="14">
        <v>11</v>
      </c>
      <c r="J191" s="10">
        <v>1</v>
      </c>
      <c r="K191" s="14">
        <v>17</v>
      </c>
      <c r="L191" s="14">
        <v>9</v>
      </c>
      <c r="M191" s="10">
        <v>0.52941176470588203</v>
      </c>
      <c r="N191" s="14"/>
      <c r="O191" s="14"/>
      <c r="P191" s="14"/>
      <c r="Q191" s="14">
        <v>5</v>
      </c>
      <c r="V191" t="s">
        <v>27</v>
      </c>
      <c r="W191" t="s">
        <v>27</v>
      </c>
    </row>
    <row r="192" spans="1:23" x14ac:dyDescent="0.25">
      <c r="A192" t="s">
        <v>111</v>
      </c>
      <c r="B192" t="s">
        <v>112</v>
      </c>
      <c r="C192" t="s">
        <v>26</v>
      </c>
      <c r="D192" s="1">
        <v>44099</v>
      </c>
      <c r="E192" s="14">
        <v>151</v>
      </c>
      <c r="F192" s="14">
        <v>78</v>
      </c>
      <c r="G192" s="10">
        <v>0.51655629139072801</v>
      </c>
      <c r="H192" s="14">
        <v>78</v>
      </c>
      <c r="I192" s="14">
        <v>44</v>
      </c>
      <c r="J192" s="10">
        <v>0.56410256410256399</v>
      </c>
      <c r="K192" s="14">
        <v>59</v>
      </c>
      <c r="L192" s="14">
        <v>27</v>
      </c>
      <c r="M192" s="10">
        <v>0.45762711864406802</v>
      </c>
      <c r="N192" s="14"/>
      <c r="O192" s="14"/>
      <c r="P192" s="14"/>
      <c r="Q192" s="14">
        <v>3</v>
      </c>
      <c r="V192" t="s">
        <v>27</v>
      </c>
      <c r="W192" t="s">
        <v>27</v>
      </c>
    </row>
    <row r="193" spans="1:23" x14ac:dyDescent="0.25">
      <c r="A193" t="s">
        <v>78</v>
      </c>
      <c r="B193" t="s">
        <v>79</v>
      </c>
      <c r="C193" t="s">
        <v>26</v>
      </c>
      <c r="D193" s="1">
        <v>44099</v>
      </c>
      <c r="E193" s="14">
        <v>1112</v>
      </c>
      <c r="F193" s="14">
        <v>892</v>
      </c>
      <c r="G193" s="10">
        <v>0.80215827338129497</v>
      </c>
      <c r="H193" s="14">
        <v>2</v>
      </c>
      <c r="I193" s="14">
        <v>2</v>
      </c>
      <c r="J193" s="10">
        <v>1</v>
      </c>
      <c r="K193" s="14">
        <v>0</v>
      </c>
      <c r="L193" s="14">
        <v>0</v>
      </c>
      <c r="M193" s="10">
        <v>0</v>
      </c>
      <c r="Q193" s="14">
        <v>4</v>
      </c>
      <c r="V193" t="s">
        <v>27</v>
      </c>
      <c r="W193" t="s">
        <v>27</v>
      </c>
    </row>
    <row r="194" spans="1:23" x14ac:dyDescent="0.25">
      <c r="A194" t="s">
        <v>62</v>
      </c>
      <c r="B194" t="s">
        <v>63</v>
      </c>
      <c r="C194" t="s">
        <v>26</v>
      </c>
      <c r="D194" s="1">
        <v>44099</v>
      </c>
      <c r="E194" s="14">
        <v>619</v>
      </c>
      <c r="F194" s="14">
        <v>584</v>
      </c>
      <c r="G194" s="10">
        <v>0.94345718901454001</v>
      </c>
      <c r="H194" s="14">
        <v>12</v>
      </c>
      <c r="I194" s="14">
        <v>12</v>
      </c>
      <c r="J194" s="10">
        <v>1</v>
      </c>
      <c r="K194" s="14">
        <v>9</v>
      </c>
      <c r="L194" s="14">
        <v>7</v>
      </c>
      <c r="M194" s="10">
        <v>0.77777777777777801</v>
      </c>
      <c r="Q194" s="14">
        <v>0</v>
      </c>
      <c r="V194" t="s">
        <v>27</v>
      </c>
      <c r="W194" t="s">
        <v>27</v>
      </c>
    </row>
    <row r="195" spans="1:23" x14ac:dyDescent="0.25">
      <c r="A195" t="s">
        <v>58</v>
      </c>
      <c r="B195" t="s">
        <v>59</v>
      </c>
      <c r="C195" t="s">
        <v>26</v>
      </c>
      <c r="D195" s="1">
        <v>44099</v>
      </c>
      <c r="E195" s="14">
        <v>110</v>
      </c>
      <c r="F195" s="14">
        <v>96</v>
      </c>
      <c r="G195" s="10">
        <v>0.87272727272727302</v>
      </c>
      <c r="H195" s="14">
        <v>0</v>
      </c>
      <c r="I195" s="14">
        <v>0</v>
      </c>
      <c r="J195" s="10">
        <v>0</v>
      </c>
      <c r="K195" s="14">
        <v>0</v>
      </c>
      <c r="L195" s="14">
        <v>0</v>
      </c>
      <c r="M195" s="10">
        <v>0</v>
      </c>
      <c r="Q195" s="14">
        <v>1</v>
      </c>
      <c r="V195" t="s">
        <v>27</v>
      </c>
      <c r="W195" t="s">
        <v>27</v>
      </c>
    </row>
    <row r="196" spans="1:23" x14ac:dyDescent="0.25">
      <c r="A196" t="s">
        <v>94</v>
      </c>
      <c r="B196" t="s">
        <v>95</v>
      </c>
      <c r="C196" t="s">
        <v>26</v>
      </c>
      <c r="D196" s="1">
        <v>44099</v>
      </c>
      <c r="E196" s="14">
        <v>725</v>
      </c>
      <c r="F196" s="14">
        <v>659</v>
      </c>
      <c r="G196" s="10">
        <v>0.90896551724137897</v>
      </c>
      <c r="H196" s="14">
        <v>7</v>
      </c>
      <c r="I196" s="14">
        <v>7</v>
      </c>
      <c r="J196" s="10">
        <v>1</v>
      </c>
      <c r="K196" s="14">
        <v>3</v>
      </c>
      <c r="L196" s="14">
        <v>3</v>
      </c>
      <c r="M196" s="10">
        <v>1</v>
      </c>
      <c r="Q196" s="14">
        <v>2</v>
      </c>
      <c r="V196" t="s">
        <v>27</v>
      </c>
      <c r="W196" t="s">
        <v>27</v>
      </c>
    </row>
    <row r="197" spans="1:23" x14ac:dyDescent="0.25">
      <c r="A197" t="s">
        <v>60</v>
      </c>
      <c r="B197" t="s">
        <v>61</v>
      </c>
      <c r="C197" t="s">
        <v>26</v>
      </c>
      <c r="D197" s="1">
        <v>44099</v>
      </c>
      <c r="E197" s="14">
        <v>489</v>
      </c>
      <c r="F197" s="14">
        <v>449</v>
      </c>
      <c r="G197" s="10">
        <v>0.91820040899795496</v>
      </c>
      <c r="H197" s="14">
        <v>3</v>
      </c>
      <c r="I197" s="14">
        <v>3</v>
      </c>
      <c r="J197" s="10">
        <v>1</v>
      </c>
      <c r="K197" s="14">
        <v>1</v>
      </c>
      <c r="L197" s="14">
        <v>1</v>
      </c>
      <c r="M197" s="10">
        <v>1</v>
      </c>
      <c r="Q197" s="14">
        <v>0</v>
      </c>
      <c r="V197" t="s">
        <v>27</v>
      </c>
      <c r="W197" t="s">
        <v>27</v>
      </c>
    </row>
    <row r="198" spans="1:23" x14ac:dyDescent="0.25">
      <c r="A198" t="s">
        <v>70</v>
      </c>
      <c r="B198" t="s">
        <v>71</v>
      </c>
      <c r="C198" t="s">
        <v>26</v>
      </c>
      <c r="D198" s="1">
        <v>44099</v>
      </c>
      <c r="E198" s="14">
        <v>747</v>
      </c>
      <c r="F198" s="14">
        <v>716</v>
      </c>
      <c r="G198" s="10">
        <v>0.95850066934404299</v>
      </c>
      <c r="H198" s="14">
        <v>2</v>
      </c>
      <c r="I198" s="14">
        <v>2</v>
      </c>
      <c r="J198" s="10">
        <v>1</v>
      </c>
      <c r="K198" s="14">
        <v>10</v>
      </c>
      <c r="L198" s="14">
        <v>10</v>
      </c>
      <c r="M198" s="10">
        <v>1</v>
      </c>
      <c r="Q198" s="14">
        <v>3</v>
      </c>
      <c r="V198" t="s">
        <v>27</v>
      </c>
      <c r="W198" t="s">
        <v>27</v>
      </c>
    </row>
    <row r="199" spans="1:23" x14ac:dyDescent="0.25">
      <c r="A199" t="s">
        <v>32</v>
      </c>
      <c r="B199" t="s">
        <v>33</v>
      </c>
      <c r="C199" t="s">
        <v>26</v>
      </c>
      <c r="D199" s="1">
        <v>44099</v>
      </c>
      <c r="E199" s="14">
        <v>94</v>
      </c>
      <c r="F199" s="14">
        <v>66</v>
      </c>
      <c r="G199" s="10">
        <v>0.70212765957446799</v>
      </c>
      <c r="H199" s="14">
        <v>0</v>
      </c>
      <c r="I199" s="14">
        <v>0</v>
      </c>
      <c r="J199" s="10">
        <v>0</v>
      </c>
      <c r="K199" s="14">
        <v>3</v>
      </c>
      <c r="L199" s="14">
        <v>2</v>
      </c>
      <c r="M199" s="10">
        <v>0.66666666666666696</v>
      </c>
      <c r="Q199" s="14">
        <v>1</v>
      </c>
      <c r="V199" t="s">
        <v>27</v>
      </c>
      <c r="W199" t="s">
        <v>27</v>
      </c>
    </row>
    <row r="200" spans="1:23" x14ac:dyDescent="0.25">
      <c r="A200" t="s">
        <v>84</v>
      </c>
      <c r="B200" t="s">
        <v>85</v>
      </c>
      <c r="C200" t="s">
        <v>26</v>
      </c>
      <c r="D200" s="1">
        <v>44099</v>
      </c>
      <c r="E200" s="14">
        <v>751</v>
      </c>
      <c r="F200" s="14">
        <v>695</v>
      </c>
      <c r="G200" s="10">
        <v>0.92543275632489996</v>
      </c>
      <c r="H200" s="14">
        <v>73</v>
      </c>
      <c r="I200" s="14">
        <v>65</v>
      </c>
      <c r="J200" s="10">
        <v>0.89041095890411004</v>
      </c>
      <c r="K200" s="14">
        <v>41</v>
      </c>
      <c r="L200" s="14">
        <v>39</v>
      </c>
      <c r="M200" s="10">
        <v>0.95121951219512202</v>
      </c>
      <c r="Q200" s="14">
        <v>1</v>
      </c>
      <c r="V200" t="s">
        <v>27</v>
      </c>
      <c r="W200" t="s">
        <v>27</v>
      </c>
    </row>
    <row r="201" spans="1:23" x14ac:dyDescent="0.25">
      <c r="A201" t="s">
        <v>52</v>
      </c>
      <c r="B201" t="s">
        <v>53</v>
      </c>
      <c r="C201" t="s">
        <v>26</v>
      </c>
      <c r="D201" s="1">
        <v>44099</v>
      </c>
      <c r="E201" s="14">
        <v>681</v>
      </c>
      <c r="F201" s="14">
        <v>612</v>
      </c>
      <c r="G201" s="10">
        <v>0.89867841409691596</v>
      </c>
      <c r="H201" s="14">
        <v>15</v>
      </c>
      <c r="I201" s="14">
        <v>15</v>
      </c>
      <c r="J201" s="10">
        <v>1</v>
      </c>
      <c r="K201" s="14">
        <v>26</v>
      </c>
      <c r="L201" s="14">
        <v>23</v>
      </c>
      <c r="M201" s="10">
        <v>0.88461538461538503</v>
      </c>
      <c r="Q201" s="14">
        <v>1</v>
      </c>
      <c r="V201" t="s">
        <v>27</v>
      </c>
      <c r="W201" t="s">
        <v>27</v>
      </c>
    </row>
    <row r="202" spans="1:23" x14ac:dyDescent="0.25">
      <c r="A202" t="s">
        <v>90</v>
      </c>
      <c r="B202" t="s">
        <v>91</v>
      </c>
      <c r="C202" t="s">
        <v>26</v>
      </c>
      <c r="D202" s="1">
        <v>44099</v>
      </c>
      <c r="E202" s="14">
        <v>295</v>
      </c>
      <c r="F202" s="14">
        <v>264</v>
      </c>
      <c r="G202" s="10">
        <v>0.89491525423728802</v>
      </c>
      <c r="H202" s="14">
        <v>11</v>
      </c>
      <c r="I202" s="14">
        <v>8</v>
      </c>
      <c r="J202" s="10">
        <v>0.72727272727272696</v>
      </c>
      <c r="K202" s="14">
        <v>5</v>
      </c>
      <c r="L202" s="14">
        <v>4</v>
      </c>
      <c r="M202" s="10">
        <v>0.8</v>
      </c>
      <c r="Q202" s="14">
        <v>2</v>
      </c>
      <c r="V202" t="s">
        <v>27</v>
      </c>
      <c r="W202" t="s">
        <v>27</v>
      </c>
    </row>
    <row r="203" spans="1:23" x14ac:dyDescent="0.25">
      <c r="A203" t="s">
        <v>86</v>
      </c>
      <c r="B203" t="s">
        <v>87</v>
      </c>
      <c r="C203" t="s">
        <v>26</v>
      </c>
      <c r="D203" s="1">
        <v>44099</v>
      </c>
      <c r="E203" s="14">
        <v>677</v>
      </c>
      <c r="F203" s="14">
        <v>599</v>
      </c>
      <c r="G203" s="10">
        <v>0.88478581979320503</v>
      </c>
      <c r="H203" s="14">
        <v>18</v>
      </c>
      <c r="I203" s="14">
        <v>18</v>
      </c>
      <c r="J203" s="10">
        <v>1</v>
      </c>
      <c r="K203" s="14">
        <v>6</v>
      </c>
      <c r="L203" s="14">
        <v>4</v>
      </c>
      <c r="M203" s="10">
        <v>0.66666666666666696</v>
      </c>
      <c r="Q203" s="14">
        <v>3</v>
      </c>
      <c r="V203" t="s">
        <v>27</v>
      </c>
      <c r="W203" t="s">
        <v>27</v>
      </c>
    </row>
    <row r="204" spans="1:23" x14ac:dyDescent="0.25">
      <c r="A204" t="s">
        <v>76</v>
      </c>
      <c r="B204" t="s">
        <v>77</v>
      </c>
      <c r="C204" t="s">
        <v>26</v>
      </c>
      <c r="D204" s="1">
        <v>44099</v>
      </c>
      <c r="E204" s="14">
        <v>1114</v>
      </c>
      <c r="F204" s="14">
        <v>967</v>
      </c>
      <c r="G204" s="10">
        <v>0.86804308797127505</v>
      </c>
      <c r="H204" s="14">
        <v>33</v>
      </c>
      <c r="I204" s="14">
        <v>31</v>
      </c>
      <c r="J204" s="10">
        <v>0.939393939393939</v>
      </c>
      <c r="K204" s="14">
        <v>18</v>
      </c>
      <c r="L204" s="14">
        <v>16</v>
      </c>
      <c r="M204" s="10">
        <v>0.88888888888888895</v>
      </c>
      <c r="Q204" s="14">
        <v>0</v>
      </c>
      <c r="V204" t="s">
        <v>27</v>
      </c>
      <c r="W204" t="s">
        <v>27</v>
      </c>
    </row>
    <row r="205" spans="1:23" x14ac:dyDescent="0.25">
      <c r="A205" t="s">
        <v>24</v>
      </c>
      <c r="B205" t="s">
        <v>25</v>
      </c>
      <c r="C205" t="s">
        <v>26</v>
      </c>
      <c r="D205" s="1">
        <v>44099</v>
      </c>
      <c r="E205" s="14">
        <v>75</v>
      </c>
      <c r="F205" s="14">
        <v>64</v>
      </c>
      <c r="G205" s="10">
        <v>0.85333333333333306</v>
      </c>
      <c r="H205" s="14">
        <v>1</v>
      </c>
      <c r="I205" s="14">
        <v>1</v>
      </c>
      <c r="J205" s="10">
        <v>1</v>
      </c>
      <c r="K205" s="14">
        <v>2</v>
      </c>
      <c r="L205" s="14">
        <v>0</v>
      </c>
      <c r="M205" s="10">
        <v>0</v>
      </c>
      <c r="Q205" s="14">
        <v>1</v>
      </c>
      <c r="V205" t="s">
        <v>27</v>
      </c>
      <c r="W205" t="s">
        <v>27</v>
      </c>
    </row>
    <row r="206" spans="1:23" x14ac:dyDescent="0.25">
      <c r="A206" t="s">
        <v>117</v>
      </c>
      <c r="B206" t="s">
        <v>118</v>
      </c>
      <c r="C206" t="s">
        <v>26</v>
      </c>
      <c r="D206" s="1">
        <v>44099</v>
      </c>
      <c r="E206" s="14">
        <v>536</v>
      </c>
      <c r="F206" s="14">
        <v>413</v>
      </c>
      <c r="G206" s="10">
        <v>0.77052238805970197</v>
      </c>
      <c r="H206" s="14">
        <v>13</v>
      </c>
      <c r="I206" s="14">
        <v>13</v>
      </c>
      <c r="J206" s="10">
        <v>1</v>
      </c>
      <c r="K206" s="14">
        <v>5</v>
      </c>
      <c r="L206" s="14">
        <v>5</v>
      </c>
      <c r="M206" s="10">
        <v>1</v>
      </c>
      <c r="N206" s="14"/>
      <c r="O206" s="14"/>
      <c r="P206" s="14"/>
      <c r="Q206" s="14">
        <v>0</v>
      </c>
      <c r="V206" t="s">
        <v>27</v>
      </c>
      <c r="W206" t="s">
        <v>27</v>
      </c>
    </row>
    <row r="207" spans="1:23" x14ac:dyDescent="0.25">
      <c r="A207" t="s">
        <v>42</v>
      </c>
      <c r="B207" t="s">
        <v>43</v>
      </c>
      <c r="C207" t="s">
        <v>26</v>
      </c>
      <c r="D207" s="1">
        <v>44099</v>
      </c>
      <c r="E207" s="14">
        <v>972</v>
      </c>
      <c r="F207" s="14">
        <v>913</v>
      </c>
      <c r="G207" s="10">
        <v>0.93930041152263399</v>
      </c>
      <c r="H207" s="14">
        <v>3</v>
      </c>
      <c r="I207" s="14">
        <v>3</v>
      </c>
      <c r="J207" s="10">
        <v>1</v>
      </c>
      <c r="K207" s="14">
        <v>4</v>
      </c>
      <c r="L207" s="14">
        <v>4</v>
      </c>
      <c r="M207" s="10">
        <v>1</v>
      </c>
      <c r="Q207" s="14">
        <v>5</v>
      </c>
      <c r="V207" t="s">
        <v>27</v>
      </c>
      <c r="W207" t="s">
        <v>27</v>
      </c>
    </row>
    <row r="208" spans="1:23" x14ac:dyDescent="0.25">
      <c r="A208" t="s">
        <v>115</v>
      </c>
      <c r="B208" t="s">
        <v>116</v>
      </c>
      <c r="C208" t="s">
        <v>26</v>
      </c>
      <c r="D208" s="1">
        <v>44099</v>
      </c>
      <c r="E208" s="14">
        <v>397</v>
      </c>
      <c r="F208" s="14">
        <v>359</v>
      </c>
      <c r="G208" s="10">
        <v>0.90428211586901797</v>
      </c>
      <c r="H208" s="14">
        <v>8</v>
      </c>
      <c r="I208" s="14">
        <v>8</v>
      </c>
      <c r="J208" s="10">
        <v>1</v>
      </c>
      <c r="K208" s="14">
        <v>7</v>
      </c>
      <c r="L208" s="14">
        <v>7</v>
      </c>
      <c r="M208" s="10">
        <v>1</v>
      </c>
      <c r="N208" s="14"/>
      <c r="O208" s="14"/>
      <c r="P208" s="14"/>
      <c r="Q208" s="14">
        <v>0</v>
      </c>
      <c r="V208" t="s">
        <v>27</v>
      </c>
      <c r="W208" t="s">
        <v>27</v>
      </c>
    </row>
    <row r="209" spans="1:23" x14ac:dyDescent="0.25">
      <c r="A209" t="s">
        <v>125</v>
      </c>
      <c r="B209" t="s">
        <v>126</v>
      </c>
      <c r="C209" t="s">
        <v>26</v>
      </c>
      <c r="D209" s="1">
        <v>44099</v>
      </c>
      <c r="E209" s="14">
        <v>992</v>
      </c>
      <c r="F209" s="14">
        <v>903</v>
      </c>
      <c r="G209" s="10">
        <v>0.91028225806451601</v>
      </c>
      <c r="H209" s="14">
        <v>30</v>
      </c>
      <c r="I209" s="14">
        <v>30</v>
      </c>
      <c r="J209" s="10">
        <v>1</v>
      </c>
      <c r="K209" s="14">
        <v>19</v>
      </c>
      <c r="L209" s="14">
        <v>18</v>
      </c>
      <c r="M209" s="10">
        <v>0.94736842105263197</v>
      </c>
      <c r="N209" s="14"/>
      <c r="O209" s="14"/>
      <c r="P209" s="14"/>
      <c r="Q209" s="14">
        <v>1</v>
      </c>
      <c r="V209" t="s">
        <v>27</v>
      </c>
      <c r="W209" t="s">
        <v>27</v>
      </c>
    </row>
    <row r="210" spans="1:23" x14ac:dyDescent="0.25">
      <c r="A210" t="s">
        <v>82</v>
      </c>
      <c r="B210" t="s">
        <v>83</v>
      </c>
      <c r="C210" t="s">
        <v>26</v>
      </c>
      <c r="D210" s="1">
        <v>44099</v>
      </c>
      <c r="E210" s="14">
        <v>1034</v>
      </c>
      <c r="F210" s="14">
        <v>967</v>
      </c>
      <c r="G210" s="10">
        <v>0.93520309477756303</v>
      </c>
      <c r="H210" s="14">
        <v>20</v>
      </c>
      <c r="I210" s="14">
        <v>5</v>
      </c>
      <c r="J210" s="10">
        <v>0.25</v>
      </c>
      <c r="K210" s="14">
        <v>6</v>
      </c>
      <c r="L210" s="14">
        <v>5</v>
      </c>
      <c r="M210" s="10">
        <v>0.83333333333333304</v>
      </c>
      <c r="Q210" s="14">
        <v>0</v>
      </c>
      <c r="V210" t="s">
        <v>27</v>
      </c>
      <c r="W210" t="s">
        <v>27</v>
      </c>
    </row>
    <row r="211" spans="1:23" x14ac:dyDescent="0.25">
      <c r="A211" t="s">
        <v>119</v>
      </c>
      <c r="B211" t="s">
        <v>120</v>
      </c>
      <c r="C211" t="s">
        <v>26</v>
      </c>
      <c r="D211" s="1">
        <v>44099</v>
      </c>
      <c r="E211" s="14">
        <v>454</v>
      </c>
      <c r="F211" s="14">
        <v>421</v>
      </c>
      <c r="G211" s="10">
        <v>0.92731277533039602</v>
      </c>
      <c r="H211" s="14">
        <v>11</v>
      </c>
      <c r="I211" s="14">
        <v>10</v>
      </c>
      <c r="J211" s="10">
        <v>0.90909090909090895</v>
      </c>
      <c r="K211" s="14">
        <v>6</v>
      </c>
      <c r="L211" s="14">
        <v>6</v>
      </c>
      <c r="M211" s="10">
        <v>1</v>
      </c>
      <c r="N211" s="14"/>
      <c r="O211" s="14"/>
      <c r="P211" s="14"/>
      <c r="Q211" s="14">
        <v>0</v>
      </c>
      <c r="V211" t="s">
        <v>27</v>
      </c>
      <c r="W211" t="s">
        <v>27</v>
      </c>
    </row>
    <row r="212" spans="1:23" x14ac:dyDescent="0.25">
      <c r="A212" t="s">
        <v>103</v>
      </c>
      <c r="B212" t="s">
        <v>104</v>
      </c>
      <c r="C212" t="s">
        <v>46</v>
      </c>
      <c r="D212" s="1">
        <v>44099</v>
      </c>
      <c r="E212" s="14">
        <v>533</v>
      </c>
      <c r="F212" s="14">
        <v>237</v>
      </c>
      <c r="G212" s="10">
        <v>0.44465290806754199</v>
      </c>
      <c r="H212" s="14">
        <v>5</v>
      </c>
      <c r="I212" s="14">
        <v>3</v>
      </c>
      <c r="J212" s="10">
        <v>0.6</v>
      </c>
      <c r="K212" s="14">
        <v>6</v>
      </c>
      <c r="L212" s="14">
        <v>3</v>
      </c>
      <c r="M212" s="10">
        <v>0.5</v>
      </c>
      <c r="N212" s="14">
        <v>1</v>
      </c>
      <c r="O212" s="14">
        <v>176</v>
      </c>
      <c r="P212" s="14">
        <v>72</v>
      </c>
      <c r="Q212" s="14">
        <v>3</v>
      </c>
      <c r="V212" t="s">
        <v>102</v>
      </c>
      <c r="W212" t="s">
        <v>27</v>
      </c>
    </row>
    <row r="213" spans="1:23" x14ac:dyDescent="0.25">
      <c r="A213" t="s">
        <v>80</v>
      </c>
      <c r="B213" t="s">
        <v>81</v>
      </c>
      <c r="C213" t="s">
        <v>26</v>
      </c>
      <c r="D213" s="1">
        <v>44099</v>
      </c>
      <c r="E213" s="14">
        <v>1231</v>
      </c>
      <c r="F213" s="14">
        <v>1096</v>
      </c>
      <c r="G213" s="10">
        <v>0.89033306255077205</v>
      </c>
      <c r="H213" s="14">
        <v>40</v>
      </c>
      <c r="I213" s="14">
        <v>36</v>
      </c>
      <c r="J213" s="10">
        <v>0.9</v>
      </c>
      <c r="K213" s="14">
        <v>25</v>
      </c>
      <c r="L213" s="14">
        <v>20</v>
      </c>
      <c r="M213" s="10">
        <v>0.8</v>
      </c>
      <c r="Q213" s="14">
        <v>3</v>
      </c>
      <c r="V213" t="s">
        <v>27</v>
      </c>
      <c r="W213" t="s">
        <v>27</v>
      </c>
    </row>
    <row r="214" spans="1:23" x14ac:dyDescent="0.25">
      <c r="A214" t="s">
        <v>66</v>
      </c>
      <c r="B214" t="s">
        <v>67</v>
      </c>
      <c r="C214" t="s">
        <v>26</v>
      </c>
      <c r="D214" s="1">
        <v>44099</v>
      </c>
      <c r="E214" s="14">
        <v>1075</v>
      </c>
      <c r="F214" s="14">
        <v>1015</v>
      </c>
      <c r="G214" s="10">
        <v>0.94418604651162796</v>
      </c>
      <c r="H214" s="14">
        <v>2</v>
      </c>
      <c r="I214" s="14">
        <v>2</v>
      </c>
      <c r="J214" s="10">
        <v>1</v>
      </c>
      <c r="K214" s="14">
        <v>6</v>
      </c>
      <c r="L214" s="14">
        <v>6</v>
      </c>
      <c r="M214" s="10">
        <v>1</v>
      </c>
      <c r="Q214" s="14">
        <v>1</v>
      </c>
      <c r="V214" t="s">
        <v>27</v>
      </c>
      <c r="W214" t="s">
        <v>27</v>
      </c>
    </row>
    <row r="215" spans="1:23" x14ac:dyDescent="0.25">
      <c r="A215" t="s">
        <v>100</v>
      </c>
      <c r="B215" t="s">
        <v>101</v>
      </c>
      <c r="C215" t="s">
        <v>26</v>
      </c>
      <c r="D215" s="1">
        <v>44099</v>
      </c>
      <c r="E215" s="14">
        <v>668</v>
      </c>
      <c r="F215" s="14">
        <v>621</v>
      </c>
      <c r="G215" s="10">
        <v>0.929640718562874</v>
      </c>
      <c r="H215" s="14">
        <v>8</v>
      </c>
      <c r="I215" s="14">
        <v>8</v>
      </c>
      <c r="J215" s="10">
        <v>1</v>
      </c>
      <c r="K215" s="14">
        <v>11</v>
      </c>
      <c r="L215" s="14">
        <v>11</v>
      </c>
      <c r="M215" s="10">
        <v>1</v>
      </c>
      <c r="Q215" s="14">
        <v>1</v>
      </c>
      <c r="V215" t="s">
        <v>27</v>
      </c>
      <c r="W215" t="s">
        <v>27</v>
      </c>
    </row>
    <row r="216" spans="1:23" x14ac:dyDescent="0.25">
      <c r="A216" t="s">
        <v>36</v>
      </c>
      <c r="B216" t="s">
        <v>37</v>
      </c>
      <c r="C216" t="s">
        <v>26</v>
      </c>
      <c r="D216" s="1">
        <v>44099</v>
      </c>
      <c r="E216" s="14">
        <v>668</v>
      </c>
      <c r="F216" s="14">
        <v>612</v>
      </c>
      <c r="G216" s="10">
        <v>0.91616766467065902</v>
      </c>
      <c r="H216" s="14">
        <v>4</v>
      </c>
      <c r="I216" s="14">
        <v>0</v>
      </c>
      <c r="J216" s="10">
        <v>0</v>
      </c>
      <c r="K216" s="14">
        <v>27</v>
      </c>
      <c r="L216" s="14">
        <v>4</v>
      </c>
      <c r="M216" s="10">
        <v>0.148148148148148</v>
      </c>
      <c r="Q216" s="14">
        <v>0</v>
      </c>
      <c r="V216" t="s">
        <v>27</v>
      </c>
      <c r="W216" t="s">
        <v>27</v>
      </c>
    </row>
    <row r="217" spans="1:23" x14ac:dyDescent="0.25">
      <c r="A217" t="s">
        <v>40</v>
      </c>
      <c r="B217" t="s">
        <v>41</v>
      </c>
      <c r="C217" t="s">
        <v>26</v>
      </c>
      <c r="D217" s="1">
        <v>44099</v>
      </c>
      <c r="E217" s="14">
        <v>850</v>
      </c>
      <c r="F217" s="14">
        <v>681</v>
      </c>
      <c r="G217" s="10">
        <v>0.80117647058823505</v>
      </c>
      <c r="H217" s="14">
        <v>30</v>
      </c>
      <c r="I217" s="14">
        <v>21</v>
      </c>
      <c r="J217" s="10">
        <v>0.7</v>
      </c>
      <c r="K217" s="14">
        <v>31</v>
      </c>
      <c r="L217" s="14">
        <v>20</v>
      </c>
      <c r="M217" s="10">
        <v>0.64516129032258096</v>
      </c>
      <c r="Q217" s="14">
        <v>1</v>
      </c>
      <c r="V217" t="s">
        <v>27</v>
      </c>
      <c r="W217" t="s">
        <v>27</v>
      </c>
    </row>
    <row r="218" spans="1:23" x14ac:dyDescent="0.25">
      <c r="A218" t="s">
        <v>92</v>
      </c>
      <c r="B218" t="s">
        <v>93</v>
      </c>
      <c r="C218" t="s">
        <v>26</v>
      </c>
      <c r="D218" s="1">
        <v>44099</v>
      </c>
      <c r="E218" s="14">
        <v>436</v>
      </c>
      <c r="F218" s="14">
        <v>401</v>
      </c>
      <c r="G218" s="10">
        <v>0.91972477064220204</v>
      </c>
      <c r="H218" s="14">
        <v>2</v>
      </c>
      <c r="I218" s="14">
        <v>2</v>
      </c>
      <c r="J218" s="10">
        <v>1</v>
      </c>
      <c r="K218" s="14">
        <v>12</v>
      </c>
      <c r="L218" s="14">
        <v>10</v>
      </c>
      <c r="M218" s="10">
        <v>0.83333333333333304</v>
      </c>
      <c r="Q218" s="14">
        <v>3</v>
      </c>
      <c r="V218" t="s">
        <v>27</v>
      </c>
      <c r="W218" t="s">
        <v>27</v>
      </c>
    </row>
    <row r="219" spans="1:23" x14ac:dyDescent="0.25">
      <c r="A219" t="s">
        <v>54</v>
      </c>
      <c r="B219" t="s">
        <v>55</v>
      </c>
      <c r="C219" t="s">
        <v>26</v>
      </c>
      <c r="D219" s="1">
        <v>44099</v>
      </c>
      <c r="E219" s="14">
        <v>2308</v>
      </c>
      <c r="F219" s="14">
        <v>1294</v>
      </c>
      <c r="G219" s="10">
        <v>0.560658578856153</v>
      </c>
      <c r="H219" s="14">
        <v>70</v>
      </c>
      <c r="I219" s="14">
        <v>40</v>
      </c>
      <c r="J219" s="10">
        <v>0.57142857142857095</v>
      </c>
      <c r="K219" s="14">
        <v>24</v>
      </c>
      <c r="L219" s="14">
        <v>14</v>
      </c>
      <c r="M219" s="10">
        <v>0.58333333333333304</v>
      </c>
      <c r="Q219" s="14">
        <v>10</v>
      </c>
      <c r="V219" t="s">
        <v>27</v>
      </c>
      <c r="W219" t="s">
        <v>27</v>
      </c>
    </row>
    <row r="220" spans="1:23" s="25" customFormat="1" x14ac:dyDescent="0.25">
      <c r="D220" s="50"/>
      <c r="E220" s="27">
        <f>SUM(E180:E219)</f>
        <v>26900</v>
      </c>
      <c r="F220" s="27">
        <f>SUM(F180:F219)</f>
        <v>22747</v>
      </c>
      <c r="G220" s="28">
        <f>F220/E220</f>
        <v>0.84561338289962829</v>
      </c>
      <c r="H220" s="27">
        <f>SUM(H180:H219)</f>
        <v>974</v>
      </c>
      <c r="I220" s="27">
        <f>SUM(I180:I219)</f>
        <v>758</v>
      </c>
      <c r="J220" s="28">
        <f>I220/H220</f>
        <v>0.77823408624229984</v>
      </c>
      <c r="K220" s="27">
        <f>SUM(K180:K219)</f>
        <v>619</v>
      </c>
      <c r="L220" s="27">
        <f>SUM(L180:L219)</f>
        <v>461</v>
      </c>
      <c r="M220" s="28">
        <f>L220/K220</f>
        <v>0.74474959612277869</v>
      </c>
      <c r="N220" s="27">
        <f t="shared" ref="N220:U220" si="4">SUM(N180:N219)</f>
        <v>3</v>
      </c>
      <c r="O220" s="27">
        <f t="shared" si="4"/>
        <v>229</v>
      </c>
      <c r="P220" s="27">
        <f t="shared" si="4"/>
        <v>89</v>
      </c>
      <c r="Q220" s="27">
        <f t="shared" si="4"/>
        <v>80</v>
      </c>
      <c r="R220" s="27">
        <f t="shared" si="4"/>
        <v>0</v>
      </c>
      <c r="S220" s="27">
        <f t="shared" si="4"/>
        <v>0</v>
      </c>
      <c r="T220" s="27">
        <f t="shared" si="4"/>
        <v>0</v>
      </c>
      <c r="U220" s="27">
        <f t="shared" si="4"/>
        <v>0</v>
      </c>
    </row>
    <row r="221" spans="1:23" x14ac:dyDescent="0.25">
      <c r="D221" s="1"/>
      <c r="E221" s="14"/>
      <c r="F221" s="14"/>
      <c r="G221" s="10"/>
      <c r="H221" s="14"/>
      <c r="I221" s="14"/>
      <c r="J221" s="10"/>
      <c r="K221" s="14"/>
      <c r="L221" s="14"/>
      <c r="M221" s="10"/>
      <c r="N221" s="14"/>
      <c r="O221" s="14"/>
      <c r="P221" s="14"/>
      <c r="Q221" s="14"/>
    </row>
    <row r="222" spans="1:23" x14ac:dyDescent="0.25">
      <c r="E222" s="14"/>
      <c r="F222" s="14"/>
      <c r="G222" s="10"/>
      <c r="H222" s="14"/>
      <c r="I222" s="14"/>
      <c r="J222" s="10"/>
      <c r="K222" s="14"/>
      <c r="L222" s="14"/>
      <c r="M222" s="10"/>
      <c r="N222" s="14"/>
      <c r="O222" s="14"/>
      <c r="P222" s="14"/>
      <c r="Q222" s="14"/>
      <c r="R222" s="14"/>
      <c r="S222" s="14"/>
      <c r="T222" s="14"/>
      <c r="U222" s="14"/>
    </row>
    <row r="223" spans="1:23" x14ac:dyDescent="0.25">
      <c r="C223" t="s">
        <v>154</v>
      </c>
      <c r="D223">
        <f>COUNTIF(D$5:D$219,"21/09/2020")</f>
        <v>42</v>
      </c>
      <c r="E223" s="14">
        <f t="shared" ref="E223:U223" si="5">E48</f>
        <v>26884</v>
      </c>
      <c r="F223" s="14">
        <f t="shared" si="5"/>
        <v>23337</v>
      </c>
      <c r="G223" s="14">
        <f t="shared" si="5"/>
        <v>0.86806278827555428</v>
      </c>
      <c r="H223" s="14">
        <f t="shared" si="5"/>
        <v>963</v>
      </c>
      <c r="I223" s="14">
        <f t="shared" si="5"/>
        <v>782</v>
      </c>
      <c r="J223" s="14">
        <f t="shared" si="5"/>
        <v>0.81204569055036346</v>
      </c>
      <c r="K223" s="14">
        <f t="shared" si="5"/>
        <v>660</v>
      </c>
      <c r="L223" s="14">
        <f t="shared" si="5"/>
        <v>525</v>
      </c>
      <c r="M223" s="14">
        <f t="shared" si="5"/>
        <v>0.79545454545454541</v>
      </c>
      <c r="N223" s="14">
        <f t="shared" si="5"/>
        <v>2</v>
      </c>
      <c r="O223" s="14">
        <f t="shared" si="5"/>
        <v>100</v>
      </c>
      <c r="P223" s="14">
        <f t="shared" si="5"/>
        <v>42</v>
      </c>
      <c r="Q223" s="14">
        <f t="shared" si="5"/>
        <v>91</v>
      </c>
      <c r="R223" s="14">
        <f t="shared" si="5"/>
        <v>0</v>
      </c>
      <c r="S223" s="14">
        <f t="shared" si="5"/>
        <v>1</v>
      </c>
      <c r="T223" s="14">
        <f t="shared" si="5"/>
        <v>3</v>
      </c>
      <c r="U223" s="14">
        <f t="shared" si="5"/>
        <v>0</v>
      </c>
    </row>
    <row r="224" spans="1:23" x14ac:dyDescent="0.25">
      <c r="C224" t="s">
        <v>155</v>
      </c>
      <c r="D224">
        <f>COUNTIF(D$5:D$219,"22/09/2020")</f>
        <v>44</v>
      </c>
      <c r="E224" s="14">
        <f t="shared" ref="E224:U224" si="6">E94</f>
        <v>29584</v>
      </c>
      <c r="F224" s="14">
        <f t="shared" si="6"/>
        <v>24877</v>
      </c>
      <c r="G224" s="14">
        <f t="shared" si="6"/>
        <v>0.84089372633856141</v>
      </c>
      <c r="H224" s="14">
        <f t="shared" si="6"/>
        <v>1068</v>
      </c>
      <c r="I224" s="14">
        <f t="shared" si="6"/>
        <v>854</v>
      </c>
      <c r="J224" s="14">
        <f t="shared" si="6"/>
        <v>0.79962546816479396</v>
      </c>
      <c r="K224" s="14">
        <f t="shared" si="6"/>
        <v>638</v>
      </c>
      <c r="L224" s="14">
        <f t="shared" si="6"/>
        <v>496</v>
      </c>
      <c r="M224" s="14">
        <f t="shared" si="6"/>
        <v>0.77742946708463945</v>
      </c>
      <c r="N224" s="14">
        <f t="shared" si="6"/>
        <v>4</v>
      </c>
      <c r="O224" s="14">
        <f t="shared" si="6"/>
        <v>236</v>
      </c>
      <c r="P224" s="14">
        <f t="shared" si="6"/>
        <v>15</v>
      </c>
      <c r="Q224" s="14">
        <f t="shared" si="6"/>
        <v>102</v>
      </c>
      <c r="R224" s="14">
        <f t="shared" si="6"/>
        <v>0</v>
      </c>
      <c r="S224" s="14">
        <f t="shared" si="6"/>
        <v>1</v>
      </c>
      <c r="T224" s="14">
        <f t="shared" si="6"/>
        <v>2</v>
      </c>
      <c r="U224" s="14">
        <f t="shared" si="6"/>
        <v>0</v>
      </c>
    </row>
    <row r="225" spans="3:21" x14ac:dyDescent="0.25">
      <c r="C225" t="s">
        <v>157</v>
      </c>
      <c r="D225">
        <f>COUNTIF(D$5:D$219,"23/09/2020")</f>
        <v>40</v>
      </c>
      <c r="E225" s="14">
        <f t="shared" ref="E225:U225" si="7">E135</f>
        <v>25470</v>
      </c>
      <c r="F225" s="14">
        <f t="shared" si="7"/>
        <v>20541</v>
      </c>
      <c r="G225" s="14">
        <f t="shared" si="7"/>
        <v>0.80647820965842165</v>
      </c>
      <c r="H225" s="14">
        <f t="shared" si="7"/>
        <v>1039</v>
      </c>
      <c r="I225" s="14">
        <f t="shared" si="7"/>
        <v>788</v>
      </c>
      <c r="J225" s="14">
        <f t="shared" si="7"/>
        <v>0.75842155919153031</v>
      </c>
      <c r="K225" s="14">
        <f t="shared" si="7"/>
        <v>625</v>
      </c>
      <c r="L225" s="14">
        <f t="shared" si="7"/>
        <v>442</v>
      </c>
      <c r="M225" s="14">
        <f t="shared" si="7"/>
        <v>0.70720000000000005</v>
      </c>
      <c r="N225" s="14">
        <f t="shared" si="7"/>
        <v>5</v>
      </c>
      <c r="O225" s="14">
        <f t="shared" si="7"/>
        <v>412</v>
      </c>
      <c r="P225" s="14">
        <f t="shared" si="7"/>
        <v>96</v>
      </c>
      <c r="Q225" s="14">
        <f t="shared" si="7"/>
        <v>86</v>
      </c>
      <c r="R225" s="14">
        <f t="shared" si="7"/>
        <v>0</v>
      </c>
      <c r="S225" s="14">
        <f t="shared" si="7"/>
        <v>0</v>
      </c>
      <c r="T225" s="14">
        <f t="shared" si="7"/>
        <v>0</v>
      </c>
      <c r="U225" s="14">
        <f t="shared" si="7"/>
        <v>0</v>
      </c>
    </row>
    <row r="226" spans="3:21" x14ac:dyDescent="0.25">
      <c r="C226" s="51" t="s">
        <v>156</v>
      </c>
      <c r="D226">
        <f>COUNTIF(D$5:D$219,"24/09/2020")</f>
        <v>43</v>
      </c>
      <c r="E226" s="14">
        <f>E179</f>
        <v>29064</v>
      </c>
      <c r="F226" s="14">
        <f t="shared" ref="F226:U226" si="8">F179</f>
        <v>24704</v>
      </c>
      <c r="G226" s="14">
        <f t="shared" si="8"/>
        <v>0.84998623726947431</v>
      </c>
      <c r="H226" s="14">
        <f t="shared" si="8"/>
        <v>1071</v>
      </c>
      <c r="I226" s="14">
        <f t="shared" si="8"/>
        <v>854</v>
      </c>
      <c r="J226" s="14">
        <f t="shared" si="8"/>
        <v>0.79738562091503273</v>
      </c>
      <c r="K226" s="14">
        <f t="shared" si="8"/>
        <v>669</v>
      </c>
      <c r="L226" s="14">
        <f t="shared" si="8"/>
        <v>530</v>
      </c>
      <c r="M226" s="14">
        <f t="shared" si="8"/>
        <v>0.79222720478325859</v>
      </c>
      <c r="N226" s="14">
        <f t="shared" si="8"/>
        <v>5</v>
      </c>
      <c r="O226" s="14">
        <f t="shared" si="8"/>
        <v>404</v>
      </c>
      <c r="P226" s="14">
        <f t="shared" si="8"/>
        <v>91</v>
      </c>
      <c r="Q226" s="14">
        <f t="shared" si="8"/>
        <v>92</v>
      </c>
      <c r="R226" s="14">
        <f t="shared" si="8"/>
        <v>0</v>
      </c>
      <c r="S226" s="14">
        <f t="shared" si="8"/>
        <v>0</v>
      </c>
      <c r="T226" s="14">
        <f t="shared" si="8"/>
        <v>0</v>
      </c>
      <c r="U226" s="14">
        <f t="shared" si="8"/>
        <v>0</v>
      </c>
    </row>
    <row r="227" spans="3:21" x14ac:dyDescent="0.25">
      <c r="C227" s="51" t="s">
        <v>145</v>
      </c>
      <c r="D227">
        <f>COUNTIF(D$5:D$219,"25/09/2020")</f>
        <v>40</v>
      </c>
      <c r="E227" s="14">
        <f>E220</f>
        <v>26900</v>
      </c>
      <c r="F227" s="14">
        <f t="shared" ref="F227:U227" si="9">F220</f>
        <v>22747</v>
      </c>
      <c r="G227" s="14">
        <f t="shared" si="9"/>
        <v>0.84561338289962829</v>
      </c>
      <c r="H227" s="14">
        <f t="shared" si="9"/>
        <v>974</v>
      </c>
      <c r="I227" s="14">
        <f t="shared" si="9"/>
        <v>758</v>
      </c>
      <c r="J227" s="14">
        <f t="shared" si="9"/>
        <v>0.77823408624229984</v>
      </c>
      <c r="K227" s="14">
        <f t="shared" si="9"/>
        <v>619</v>
      </c>
      <c r="L227" s="14">
        <f t="shared" si="9"/>
        <v>461</v>
      </c>
      <c r="M227" s="14">
        <f t="shared" si="9"/>
        <v>0.74474959612277869</v>
      </c>
      <c r="N227" s="14">
        <f t="shared" si="9"/>
        <v>3</v>
      </c>
      <c r="O227" s="14">
        <f t="shared" si="9"/>
        <v>229</v>
      </c>
      <c r="P227" s="14">
        <f t="shared" si="9"/>
        <v>89</v>
      </c>
      <c r="Q227" s="14">
        <f t="shared" si="9"/>
        <v>80</v>
      </c>
      <c r="R227" s="14">
        <f t="shared" si="9"/>
        <v>0</v>
      </c>
      <c r="S227" s="14">
        <f t="shared" si="9"/>
        <v>0</v>
      </c>
      <c r="T227" s="14">
        <f t="shared" si="9"/>
        <v>0</v>
      </c>
      <c r="U227" s="14">
        <f t="shared" si="9"/>
        <v>0</v>
      </c>
    </row>
    <row r="228" spans="3:21" x14ac:dyDescent="0.25">
      <c r="C228" t="s">
        <v>158</v>
      </c>
      <c r="D228" s="25">
        <f>MAX(D223:D227)</f>
        <v>44</v>
      </c>
    </row>
  </sheetData>
  <sortState ref="A140:W182">
    <sortCondition ref="B140:B182"/>
  </sortSt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37"/>
  <sheetViews>
    <sheetView topLeftCell="B1" zoomScale="85" zoomScaleNormal="85" workbookViewId="0">
      <pane ySplit="1515" topLeftCell="A60" activePane="bottomLeft"/>
      <selection activeCell="B191" sqref="B191"/>
      <selection pane="bottomLeft" activeCell="K238" sqref="K238"/>
    </sheetView>
  </sheetViews>
  <sheetFormatPr defaultRowHeight="15" x14ac:dyDescent="0.25"/>
  <cols>
    <col min="2" max="2" width="37.140625" customWidth="1"/>
    <col min="4" max="4" width="18" customWidth="1"/>
    <col min="22" max="22" width="13" customWidth="1"/>
  </cols>
  <sheetData>
    <row r="1" spans="1:23" x14ac:dyDescent="0.25">
      <c r="A1" t="s">
        <v>0</v>
      </c>
    </row>
    <row r="3" spans="1:23" s="16" customFormat="1" ht="45.75" customHeight="1" x14ac:dyDescent="0.25">
      <c r="A3" s="16" t="s">
        <v>1</v>
      </c>
      <c r="B3" s="16" t="s">
        <v>2</v>
      </c>
      <c r="C3" s="16" t="s">
        <v>3</v>
      </c>
      <c r="D3" s="16" t="s">
        <v>4</v>
      </c>
      <c r="E3" s="31" t="s">
        <v>5</v>
      </c>
      <c r="F3" s="31" t="s">
        <v>6</v>
      </c>
      <c r="G3" s="31" t="s">
        <v>7</v>
      </c>
      <c r="H3" s="37" t="s">
        <v>8</v>
      </c>
      <c r="I3" s="37" t="s">
        <v>9</v>
      </c>
      <c r="J3" s="37" t="s">
        <v>10</v>
      </c>
      <c r="K3" s="33" t="s">
        <v>11</v>
      </c>
      <c r="L3" s="33" t="s">
        <v>12</v>
      </c>
      <c r="M3" s="33" t="s">
        <v>13</v>
      </c>
      <c r="N3" s="34" t="s">
        <v>14</v>
      </c>
      <c r="O3" s="34" t="s">
        <v>15</v>
      </c>
      <c r="P3" s="34" t="s">
        <v>16</v>
      </c>
      <c r="Q3" s="32" t="s">
        <v>17</v>
      </c>
      <c r="R3" s="32" t="s">
        <v>18</v>
      </c>
      <c r="S3" s="32" t="s">
        <v>19</v>
      </c>
      <c r="T3" s="32" t="s">
        <v>20</v>
      </c>
      <c r="U3" s="32" t="s">
        <v>21</v>
      </c>
      <c r="V3" s="43" t="s">
        <v>22</v>
      </c>
      <c r="W3" s="43" t="s">
        <v>23</v>
      </c>
    </row>
    <row r="4" spans="1:23" x14ac:dyDescent="0.25">
      <c r="A4" t="s">
        <v>121</v>
      </c>
      <c r="B4" t="s">
        <v>122</v>
      </c>
      <c r="C4" t="s">
        <v>26</v>
      </c>
      <c r="D4" s="1">
        <v>44088</v>
      </c>
      <c r="E4" s="2">
        <v>321</v>
      </c>
      <c r="F4" s="3">
        <v>246</v>
      </c>
      <c r="G4" s="4">
        <v>0.76635514018691597</v>
      </c>
      <c r="H4" s="5">
        <v>321</v>
      </c>
      <c r="I4" s="6">
        <v>246</v>
      </c>
      <c r="J4" s="7">
        <v>0.76635514018691597</v>
      </c>
      <c r="K4" s="8">
        <v>75</v>
      </c>
      <c r="L4" s="9">
        <v>58</v>
      </c>
      <c r="M4" s="10">
        <v>0.77333333333333298</v>
      </c>
      <c r="N4" s="14"/>
      <c r="O4" s="14"/>
      <c r="P4" s="14"/>
      <c r="Q4" s="11">
        <v>2</v>
      </c>
      <c r="V4" t="s">
        <v>27</v>
      </c>
      <c r="W4" t="s">
        <v>27</v>
      </c>
    </row>
    <row r="5" spans="1:23" x14ac:dyDescent="0.25">
      <c r="A5" t="s">
        <v>28</v>
      </c>
      <c r="B5" t="s">
        <v>29</v>
      </c>
      <c r="C5" t="s">
        <v>26</v>
      </c>
      <c r="D5" s="1">
        <v>44088</v>
      </c>
      <c r="E5" s="2">
        <v>84</v>
      </c>
      <c r="F5" s="3">
        <v>41</v>
      </c>
      <c r="G5" s="4">
        <v>0.48809523809523803</v>
      </c>
      <c r="H5" s="5">
        <v>0</v>
      </c>
      <c r="I5" s="6">
        <v>0</v>
      </c>
      <c r="J5" s="7">
        <v>0</v>
      </c>
      <c r="K5" s="8">
        <v>0</v>
      </c>
      <c r="L5" s="9">
        <v>0</v>
      </c>
      <c r="M5" s="10">
        <v>0</v>
      </c>
      <c r="N5" s="14"/>
      <c r="O5" s="14"/>
      <c r="P5" s="14"/>
      <c r="Q5" s="11">
        <v>0</v>
      </c>
      <c r="V5" t="s">
        <v>27</v>
      </c>
      <c r="W5" t="s">
        <v>27</v>
      </c>
    </row>
    <row r="6" spans="1:23" x14ac:dyDescent="0.25">
      <c r="A6" t="s">
        <v>74</v>
      </c>
      <c r="B6" t="s">
        <v>75</v>
      </c>
      <c r="C6" t="s">
        <v>26</v>
      </c>
      <c r="D6" s="1">
        <v>44088</v>
      </c>
      <c r="E6" s="2">
        <v>911</v>
      </c>
      <c r="F6" s="3">
        <v>848</v>
      </c>
      <c r="G6" s="4">
        <v>0.93084522502744205</v>
      </c>
      <c r="H6" s="5">
        <v>6</v>
      </c>
      <c r="I6" s="6">
        <v>4</v>
      </c>
      <c r="J6" s="7">
        <v>0.66666666666666696</v>
      </c>
      <c r="K6" s="8">
        <v>22</v>
      </c>
      <c r="L6" s="9">
        <v>17</v>
      </c>
      <c r="M6" s="10">
        <v>0.77272727272727304</v>
      </c>
      <c r="N6" s="14"/>
      <c r="O6" s="14"/>
      <c r="P6" s="14"/>
      <c r="Q6" s="11">
        <v>3</v>
      </c>
      <c r="V6" t="s">
        <v>27</v>
      </c>
      <c r="W6" t="s">
        <v>27</v>
      </c>
    </row>
    <row r="7" spans="1:23" x14ac:dyDescent="0.25">
      <c r="A7" t="s">
        <v>113</v>
      </c>
      <c r="B7" t="s">
        <v>114</v>
      </c>
      <c r="C7" t="s">
        <v>26</v>
      </c>
      <c r="D7" s="1">
        <v>44088</v>
      </c>
      <c r="E7" s="2">
        <v>817</v>
      </c>
      <c r="F7" s="3">
        <v>726</v>
      </c>
      <c r="G7" s="4">
        <v>0.88861689106487196</v>
      </c>
      <c r="H7" s="5">
        <v>16</v>
      </c>
      <c r="I7" s="6">
        <v>12</v>
      </c>
      <c r="J7" s="7">
        <v>0.75</v>
      </c>
      <c r="K7" s="8">
        <v>24</v>
      </c>
      <c r="L7" s="9">
        <v>16</v>
      </c>
      <c r="M7" s="10">
        <v>0.66666666666666696</v>
      </c>
      <c r="N7" s="14"/>
      <c r="O7" s="14"/>
      <c r="P7" s="14"/>
      <c r="Q7" s="11">
        <v>2</v>
      </c>
      <c r="V7" t="s">
        <v>27</v>
      </c>
      <c r="W7" t="s">
        <v>27</v>
      </c>
    </row>
    <row r="8" spans="1:23" x14ac:dyDescent="0.25">
      <c r="A8" t="s">
        <v>88</v>
      </c>
      <c r="B8" t="s">
        <v>89</v>
      </c>
      <c r="C8" t="s">
        <v>26</v>
      </c>
      <c r="D8" s="1">
        <v>44088</v>
      </c>
      <c r="E8" s="2">
        <v>480</v>
      </c>
      <c r="F8" s="3">
        <v>429</v>
      </c>
      <c r="G8" s="4">
        <v>0.89375000000000004</v>
      </c>
      <c r="H8" s="5">
        <v>35</v>
      </c>
      <c r="I8" s="6">
        <v>33</v>
      </c>
      <c r="J8" s="7">
        <v>0.94285714285714295</v>
      </c>
      <c r="K8" s="8">
        <v>6</v>
      </c>
      <c r="L8" s="9">
        <v>4</v>
      </c>
      <c r="M8" s="10">
        <v>0.66666666666666696</v>
      </c>
      <c r="N8" s="14"/>
      <c r="O8" s="14"/>
      <c r="P8" s="14"/>
      <c r="Q8" s="11">
        <v>1</v>
      </c>
      <c r="V8" t="s">
        <v>27</v>
      </c>
      <c r="W8" t="s">
        <v>27</v>
      </c>
    </row>
    <row r="9" spans="1:23" x14ac:dyDescent="0.25">
      <c r="A9" t="s">
        <v>34</v>
      </c>
      <c r="B9" t="s">
        <v>35</v>
      </c>
      <c r="C9" t="s">
        <v>26</v>
      </c>
      <c r="D9" s="1">
        <v>44088</v>
      </c>
      <c r="E9" s="2">
        <v>63</v>
      </c>
      <c r="F9" s="3">
        <v>43</v>
      </c>
      <c r="G9" s="4">
        <v>0.682539682539683</v>
      </c>
      <c r="H9" s="5">
        <v>2</v>
      </c>
      <c r="I9" s="6">
        <v>2</v>
      </c>
      <c r="J9" s="7">
        <v>1</v>
      </c>
      <c r="K9" s="8">
        <v>0</v>
      </c>
      <c r="L9" s="9">
        <v>0</v>
      </c>
      <c r="M9" s="10">
        <v>0</v>
      </c>
      <c r="N9" s="14"/>
      <c r="O9" s="14"/>
      <c r="P9" s="14"/>
      <c r="Q9" s="11">
        <v>0</v>
      </c>
      <c r="V9" t="s">
        <v>27</v>
      </c>
      <c r="W9" t="s">
        <v>27</v>
      </c>
    </row>
    <row r="10" spans="1:23" x14ac:dyDescent="0.25">
      <c r="A10" t="s">
        <v>30</v>
      </c>
      <c r="B10" t="s">
        <v>31</v>
      </c>
      <c r="C10" t="s">
        <v>26</v>
      </c>
      <c r="D10" s="1">
        <v>44088</v>
      </c>
      <c r="E10" s="2">
        <v>115</v>
      </c>
      <c r="F10" s="3">
        <v>100</v>
      </c>
      <c r="G10" s="4">
        <v>0.86956521739130399</v>
      </c>
      <c r="H10" s="5">
        <v>0</v>
      </c>
      <c r="I10" s="6">
        <v>0</v>
      </c>
      <c r="J10" s="7">
        <v>0</v>
      </c>
      <c r="K10" s="8">
        <v>2</v>
      </c>
      <c r="L10" s="9">
        <v>2</v>
      </c>
      <c r="M10" s="10">
        <v>1</v>
      </c>
      <c r="N10" s="14"/>
      <c r="O10" s="14"/>
      <c r="P10" s="14"/>
      <c r="Q10" s="11">
        <v>0</v>
      </c>
      <c r="V10" t="s">
        <v>27</v>
      </c>
      <c r="W10" t="s">
        <v>27</v>
      </c>
    </row>
    <row r="11" spans="1:23" x14ac:dyDescent="0.25">
      <c r="A11" t="s">
        <v>56</v>
      </c>
      <c r="B11" t="s">
        <v>57</v>
      </c>
      <c r="C11" t="s">
        <v>26</v>
      </c>
      <c r="D11" s="1">
        <v>44088</v>
      </c>
      <c r="E11" s="2">
        <v>1516</v>
      </c>
      <c r="F11" s="3">
        <v>1105</v>
      </c>
      <c r="G11" s="4">
        <v>0.72889182058047497</v>
      </c>
      <c r="H11" s="5">
        <v>31</v>
      </c>
      <c r="I11" s="6">
        <v>24</v>
      </c>
      <c r="J11" s="7">
        <v>0.77419354838709697</v>
      </c>
      <c r="K11" s="8">
        <v>26</v>
      </c>
      <c r="L11" s="9">
        <v>20</v>
      </c>
      <c r="M11" s="10">
        <v>0.76923076923076905</v>
      </c>
      <c r="N11" s="14"/>
      <c r="O11" s="14"/>
      <c r="P11" s="14"/>
      <c r="Q11" s="11">
        <v>0</v>
      </c>
      <c r="V11" t="s">
        <v>27</v>
      </c>
      <c r="W11" t="s">
        <v>27</v>
      </c>
    </row>
    <row r="12" spans="1:23" x14ac:dyDescent="0.25">
      <c r="A12" t="s">
        <v>96</v>
      </c>
      <c r="B12" t="s">
        <v>97</v>
      </c>
      <c r="C12" t="s">
        <v>26</v>
      </c>
      <c r="D12" s="1">
        <v>44088</v>
      </c>
      <c r="E12" s="2">
        <v>197</v>
      </c>
      <c r="F12" s="3">
        <v>177</v>
      </c>
      <c r="G12" s="4">
        <v>0.89847715736040601</v>
      </c>
      <c r="H12" s="5">
        <v>13</v>
      </c>
      <c r="I12" s="6">
        <v>13</v>
      </c>
      <c r="J12" s="7">
        <v>1</v>
      </c>
      <c r="K12" s="8">
        <v>15</v>
      </c>
      <c r="L12" s="9">
        <v>15</v>
      </c>
      <c r="M12" s="10">
        <v>1</v>
      </c>
      <c r="N12" s="14"/>
      <c r="O12" s="14"/>
      <c r="P12" s="14"/>
      <c r="Q12" s="11">
        <v>1</v>
      </c>
      <c r="V12" t="s">
        <v>27</v>
      </c>
      <c r="W12" t="s">
        <v>27</v>
      </c>
    </row>
    <row r="13" spans="1:23" x14ac:dyDescent="0.25">
      <c r="A13" t="s">
        <v>105</v>
      </c>
      <c r="B13" t="s">
        <v>106</v>
      </c>
      <c r="C13" t="s">
        <v>26</v>
      </c>
      <c r="D13" s="1">
        <v>44088</v>
      </c>
      <c r="E13" s="2">
        <v>1094</v>
      </c>
      <c r="F13" s="3">
        <v>1018</v>
      </c>
      <c r="G13" s="4">
        <v>0.93053016453382098</v>
      </c>
      <c r="H13" s="5">
        <v>30</v>
      </c>
      <c r="I13" s="6">
        <v>29</v>
      </c>
      <c r="J13" s="7">
        <v>0.96666666666666701</v>
      </c>
      <c r="K13" s="8">
        <v>43</v>
      </c>
      <c r="L13" s="9">
        <v>39</v>
      </c>
      <c r="M13" s="10">
        <v>0.90697674418604601</v>
      </c>
      <c r="N13" s="14"/>
      <c r="O13" s="14"/>
      <c r="P13" s="14"/>
      <c r="Q13" s="11">
        <v>6</v>
      </c>
      <c r="V13" t="s">
        <v>27</v>
      </c>
      <c r="W13" t="s">
        <v>27</v>
      </c>
    </row>
    <row r="14" spans="1:23" x14ac:dyDescent="0.25">
      <c r="A14" t="s">
        <v>107</v>
      </c>
      <c r="B14" t="s">
        <v>108</v>
      </c>
      <c r="C14" t="s">
        <v>26</v>
      </c>
      <c r="D14" s="1">
        <v>44088</v>
      </c>
      <c r="E14" s="2">
        <v>581</v>
      </c>
      <c r="F14" s="3">
        <v>522</v>
      </c>
      <c r="G14" s="4">
        <v>0.89845094664371805</v>
      </c>
      <c r="H14" s="5">
        <v>6</v>
      </c>
      <c r="I14" s="6">
        <v>6</v>
      </c>
      <c r="J14" s="7">
        <v>1</v>
      </c>
      <c r="K14" s="8">
        <v>10</v>
      </c>
      <c r="L14" s="9">
        <v>8</v>
      </c>
      <c r="M14" s="10">
        <v>0.8</v>
      </c>
      <c r="N14" s="14"/>
      <c r="O14" s="14"/>
      <c r="P14" s="14"/>
      <c r="Q14" s="11">
        <v>4</v>
      </c>
      <c r="V14" t="s">
        <v>27</v>
      </c>
      <c r="W14" t="s">
        <v>27</v>
      </c>
    </row>
    <row r="15" spans="1:23" x14ac:dyDescent="0.25">
      <c r="A15" t="s">
        <v>111</v>
      </c>
      <c r="B15" t="s">
        <v>112</v>
      </c>
      <c r="C15" t="s">
        <v>26</v>
      </c>
      <c r="D15" s="1">
        <v>44088</v>
      </c>
      <c r="E15" s="2">
        <v>168</v>
      </c>
      <c r="F15" s="3">
        <v>79</v>
      </c>
      <c r="G15" s="4">
        <v>0.47023809523809501</v>
      </c>
      <c r="H15" s="5">
        <v>82</v>
      </c>
      <c r="I15" s="6">
        <v>53</v>
      </c>
      <c r="J15" s="7">
        <v>0.64634146341463405</v>
      </c>
      <c r="K15" s="8">
        <v>60</v>
      </c>
      <c r="L15" s="9">
        <v>26</v>
      </c>
      <c r="M15" s="10">
        <v>0.43333333333333302</v>
      </c>
      <c r="N15" s="14"/>
      <c r="O15" s="14"/>
      <c r="P15" s="14"/>
      <c r="Q15" s="11">
        <v>3</v>
      </c>
      <c r="V15" t="s">
        <v>27</v>
      </c>
      <c r="W15" t="s">
        <v>27</v>
      </c>
    </row>
    <row r="16" spans="1:23" x14ac:dyDescent="0.25">
      <c r="A16" t="s">
        <v>78</v>
      </c>
      <c r="B16" t="s">
        <v>79</v>
      </c>
      <c r="C16" t="s">
        <v>26</v>
      </c>
      <c r="D16" s="1">
        <v>44088</v>
      </c>
      <c r="E16" s="2">
        <v>1112</v>
      </c>
      <c r="F16" s="3">
        <v>967</v>
      </c>
      <c r="G16" s="4">
        <v>0.86960431654676296</v>
      </c>
      <c r="H16" s="5">
        <v>2</v>
      </c>
      <c r="I16" s="6">
        <v>2</v>
      </c>
      <c r="J16" s="7">
        <v>1</v>
      </c>
      <c r="K16" s="8">
        <v>0</v>
      </c>
      <c r="L16" s="9">
        <v>0</v>
      </c>
      <c r="M16" s="10">
        <v>0</v>
      </c>
      <c r="N16" s="14"/>
      <c r="O16" s="14"/>
      <c r="P16" s="14"/>
      <c r="Q16" s="11">
        <v>1</v>
      </c>
      <c r="V16" t="s">
        <v>27</v>
      </c>
      <c r="W16" t="s">
        <v>27</v>
      </c>
    </row>
    <row r="17" spans="1:23" x14ac:dyDescent="0.25">
      <c r="A17" t="s">
        <v>48</v>
      </c>
      <c r="B17" t="s">
        <v>49</v>
      </c>
      <c r="C17" t="s">
        <v>26</v>
      </c>
      <c r="D17" s="1">
        <v>44088</v>
      </c>
      <c r="E17" s="2">
        <v>446</v>
      </c>
      <c r="F17" s="3">
        <v>420</v>
      </c>
      <c r="G17" s="4">
        <v>0.94170403587443996</v>
      </c>
      <c r="H17" s="5">
        <v>6</v>
      </c>
      <c r="I17" s="6">
        <v>6</v>
      </c>
      <c r="J17" s="7">
        <v>1</v>
      </c>
      <c r="K17" s="8">
        <v>3</v>
      </c>
      <c r="L17" s="9">
        <v>3</v>
      </c>
      <c r="M17" s="10">
        <v>1</v>
      </c>
      <c r="N17" s="14"/>
      <c r="O17" s="14"/>
      <c r="P17" s="14"/>
      <c r="Q17" s="11">
        <v>0</v>
      </c>
      <c r="V17" t="s">
        <v>27</v>
      </c>
      <c r="W17" t="s">
        <v>27</v>
      </c>
    </row>
    <row r="18" spans="1:23" x14ac:dyDescent="0.25">
      <c r="A18" t="s">
        <v>62</v>
      </c>
      <c r="B18" t="s">
        <v>63</v>
      </c>
      <c r="C18" t="s">
        <v>26</v>
      </c>
      <c r="D18" s="1">
        <v>44088</v>
      </c>
      <c r="E18" s="2">
        <v>620</v>
      </c>
      <c r="F18" s="3">
        <v>482</v>
      </c>
      <c r="G18" s="4">
        <v>0.77741935483871005</v>
      </c>
      <c r="H18" s="5">
        <v>12</v>
      </c>
      <c r="I18" s="6">
        <v>11</v>
      </c>
      <c r="J18" s="7">
        <v>0.91666666666666696</v>
      </c>
      <c r="K18" s="8">
        <v>9</v>
      </c>
      <c r="L18" s="9">
        <v>9</v>
      </c>
      <c r="M18" s="10">
        <v>1</v>
      </c>
      <c r="N18" s="14"/>
      <c r="O18" s="14"/>
      <c r="P18" s="14"/>
      <c r="Q18" s="11">
        <v>0</v>
      </c>
      <c r="V18" t="s">
        <v>27</v>
      </c>
      <c r="W18" t="s">
        <v>27</v>
      </c>
    </row>
    <row r="19" spans="1:23" x14ac:dyDescent="0.25">
      <c r="A19" t="s">
        <v>58</v>
      </c>
      <c r="B19" t="s">
        <v>59</v>
      </c>
      <c r="C19" t="s">
        <v>26</v>
      </c>
      <c r="D19" s="1">
        <v>44088</v>
      </c>
      <c r="E19" s="2">
        <v>108</v>
      </c>
      <c r="F19" s="3">
        <v>64</v>
      </c>
      <c r="G19" s="4">
        <v>0.592592592592593</v>
      </c>
      <c r="H19" s="5">
        <v>0</v>
      </c>
      <c r="I19" s="6">
        <v>0</v>
      </c>
      <c r="J19" s="7">
        <v>0</v>
      </c>
      <c r="K19" s="8">
        <v>0</v>
      </c>
      <c r="L19" s="9">
        <v>0</v>
      </c>
      <c r="M19" s="10">
        <v>0</v>
      </c>
      <c r="N19" s="14"/>
      <c r="O19" s="14"/>
      <c r="P19" s="14"/>
      <c r="Q19" s="11">
        <v>1</v>
      </c>
      <c r="V19" t="s">
        <v>27</v>
      </c>
      <c r="W19" t="s">
        <v>27</v>
      </c>
    </row>
    <row r="20" spans="1:23" x14ac:dyDescent="0.25">
      <c r="A20" t="s">
        <v>60</v>
      </c>
      <c r="B20" t="s">
        <v>61</v>
      </c>
      <c r="C20" t="s">
        <v>26</v>
      </c>
      <c r="D20" s="1">
        <v>44088</v>
      </c>
      <c r="E20" s="2">
        <v>489</v>
      </c>
      <c r="F20" s="3">
        <v>353</v>
      </c>
      <c r="G20" s="4">
        <v>0.72188139059304701</v>
      </c>
      <c r="H20" s="5">
        <v>3</v>
      </c>
      <c r="I20" s="6">
        <v>2</v>
      </c>
      <c r="J20" s="7">
        <v>0.66666666666666696</v>
      </c>
      <c r="K20" s="8">
        <v>1</v>
      </c>
      <c r="L20" s="9">
        <v>1</v>
      </c>
      <c r="M20" s="10">
        <v>1</v>
      </c>
      <c r="N20" s="14"/>
      <c r="O20" s="14"/>
      <c r="P20" s="14"/>
      <c r="Q20" s="11">
        <v>1</v>
      </c>
      <c r="V20" t="s">
        <v>27</v>
      </c>
      <c r="W20" t="s">
        <v>27</v>
      </c>
    </row>
    <row r="21" spans="1:23" x14ac:dyDescent="0.25">
      <c r="A21" t="s">
        <v>68</v>
      </c>
      <c r="B21" t="s">
        <v>69</v>
      </c>
      <c r="C21" t="s">
        <v>26</v>
      </c>
      <c r="D21" s="1">
        <v>44088</v>
      </c>
      <c r="E21" s="2">
        <v>1220</v>
      </c>
      <c r="F21" s="3">
        <v>1160</v>
      </c>
      <c r="G21" s="4">
        <v>0.95081967213114704</v>
      </c>
      <c r="H21" s="5">
        <v>4</v>
      </c>
      <c r="I21" s="6">
        <v>4</v>
      </c>
      <c r="J21" s="7">
        <v>1</v>
      </c>
      <c r="K21" s="8">
        <v>0</v>
      </c>
      <c r="L21" s="9">
        <v>0</v>
      </c>
      <c r="M21" s="10">
        <v>0</v>
      </c>
      <c r="N21" s="14"/>
      <c r="O21" s="14"/>
      <c r="P21" s="14"/>
      <c r="Q21" s="11">
        <v>0</v>
      </c>
      <c r="V21" t="s">
        <v>27</v>
      </c>
      <c r="W21" t="s">
        <v>27</v>
      </c>
    </row>
    <row r="22" spans="1:23" x14ac:dyDescent="0.25">
      <c r="A22" t="s">
        <v>70</v>
      </c>
      <c r="B22" t="s">
        <v>71</v>
      </c>
      <c r="C22" t="s">
        <v>26</v>
      </c>
      <c r="D22" s="1">
        <v>44088</v>
      </c>
      <c r="E22" s="2">
        <v>742</v>
      </c>
      <c r="F22" s="3">
        <v>602</v>
      </c>
      <c r="G22" s="4">
        <v>0.81132075471698095</v>
      </c>
      <c r="H22" s="5">
        <v>2</v>
      </c>
      <c r="I22" s="6">
        <v>2</v>
      </c>
      <c r="J22" s="7">
        <v>1</v>
      </c>
      <c r="K22" s="8">
        <v>10</v>
      </c>
      <c r="L22" s="9">
        <v>8</v>
      </c>
      <c r="M22" s="10">
        <v>0.8</v>
      </c>
      <c r="N22" s="14"/>
      <c r="O22" s="14"/>
      <c r="P22" s="14"/>
      <c r="Q22" s="11">
        <v>0</v>
      </c>
      <c r="V22" t="s">
        <v>27</v>
      </c>
      <c r="W22" t="s">
        <v>27</v>
      </c>
    </row>
    <row r="23" spans="1:23" x14ac:dyDescent="0.25">
      <c r="A23" t="s">
        <v>32</v>
      </c>
      <c r="B23" t="s">
        <v>33</v>
      </c>
      <c r="C23" t="s">
        <v>26</v>
      </c>
      <c r="D23" s="1">
        <v>44088</v>
      </c>
      <c r="E23" s="2">
        <v>85</v>
      </c>
      <c r="F23" s="3">
        <v>43</v>
      </c>
      <c r="G23" s="4">
        <v>0.50588235294117601</v>
      </c>
      <c r="H23" s="5">
        <v>0</v>
      </c>
      <c r="I23" s="6">
        <v>0</v>
      </c>
      <c r="J23" s="7">
        <v>0</v>
      </c>
      <c r="K23" s="8">
        <v>2</v>
      </c>
      <c r="L23" s="9">
        <v>2</v>
      </c>
      <c r="M23" s="10">
        <v>1</v>
      </c>
      <c r="N23" s="14"/>
      <c r="O23" s="14"/>
      <c r="P23" s="14"/>
      <c r="Q23" s="11">
        <v>1</v>
      </c>
      <c r="V23" t="s">
        <v>27</v>
      </c>
      <c r="W23" t="s">
        <v>27</v>
      </c>
    </row>
    <row r="24" spans="1:23" x14ac:dyDescent="0.25">
      <c r="A24" t="s">
        <v>127</v>
      </c>
      <c r="B24" t="s">
        <v>128</v>
      </c>
      <c r="C24" t="s">
        <v>26</v>
      </c>
      <c r="D24" s="1">
        <v>44088</v>
      </c>
      <c r="E24" s="2">
        <v>36</v>
      </c>
      <c r="F24" s="3">
        <v>30</v>
      </c>
      <c r="G24" s="4">
        <v>0.83333333333333304</v>
      </c>
      <c r="H24" s="5">
        <v>30</v>
      </c>
      <c r="I24" s="6">
        <v>25</v>
      </c>
      <c r="J24" s="7">
        <v>0.83333333333333304</v>
      </c>
      <c r="K24" s="8">
        <v>6</v>
      </c>
      <c r="L24" s="9">
        <v>4</v>
      </c>
      <c r="M24" s="10">
        <v>0.66666666666666696</v>
      </c>
      <c r="N24" s="14"/>
      <c r="O24" s="14"/>
      <c r="P24" s="14"/>
      <c r="Q24" s="11">
        <v>0</v>
      </c>
      <c r="V24" t="s">
        <v>27</v>
      </c>
      <c r="W24" t="s">
        <v>27</v>
      </c>
    </row>
    <row r="25" spans="1:23" x14ac:dyDescent="0.25">
      <c r="A25" t="s">
        <v>123</v>
      </c>
      <c r="B25" t="s">
        <v>124</v>
      </c>
      <c r="C25" t="s">
        <v>26</v>
      </c>
      <c r="D25" s="1">
        <v>44088</v>
      </c>
      <c r="E25" s="2">
        <v>723</v>
      </c>
      <c r="F25" s="3">
        <v>653</v>
      </c>
      <c r="G25" s="4">
        <v>0.903181189488243</v>
      </c>
      <c r="H25" s="5">
        <v>13</v>
      </c>
      <c r="I25" s="6">
        <v>12</v>
      </c>
      <c r="J25" s="7">
        <v>0.92307692307692302</v>
      </c>
      <c r="K25" s="8">
        <v>20</v>
      </c>
      <c r="L25" s="9">
        <v>12</v>
      </c>
      <c r="M25" s="10">
        <v>0.6</v>
      </c>
      <c r="N25" s="14"/>
      <c r="O25" s="14"/>
      <c r="P25" s="14"/>
      <c r="Q25" s="11">
        <v>1</v>
      </c>
      <c r="V25" t="s">
        <v>27</v>
      </c>
      <c r="W25" t="s">
        <v>27</v>
      </c>
    </row>
    <row r="26" spans="1:23" x14ac:dyDescent="0.25">
      <c r="A26" t="s">
        <v>52</v>
      </c>
      <c r="B26" t="s">
        <v>53</v>
      </c>
      <c r="C26" t="s">
        <v>26</v>
      </c>
      <c r="D26" s="1">
        <v>44088</v>
      </c>
      <c r="E26" s="2">
        <v>672</v>
      </c>
      <c r="F26" s="3">
        <v>579</v>
      </c>
      <c r="G26" s="4">
        <v>0.86160714285714302</v>
      </c>
      <c r="H26" s="5">
        <v>15</v>
      </c>
      <c r="I26" s="6">
        <v>15</v>
      </c>
      <c r="J26" s="7">
        <v>1</v>
      </c>
      <c r="K26" s="8">
        <v>23</v>
      </c>
      <c r="L26" s="9">
        <v>20</v>
      </c>
      <c r="M26" s="10">
        <v>0.86956521739130399</v>
      </c>
      <c r="N26" s="14"/>
      <c r="O26" s="14"/>
      <c r="P26" s="14"/>
      <c r="Q26" s="11">
        <v>4</v>
      </c>
      <c r="V26" t="s">
        <v>27</v>
      </c>
      <c r="W26" t="s">
        <v>27</v>
      </c>
    </row>
    <row r="27" spans="1:23" x14ac:dyDescent="0.25">
      <c r="A27" t="s">
        <v>90</v>
      </c>
      <c r="B27" t="s">
        <v>91</v>
      </c>
      <c r="C27" t="s">
        <v>26</v>
      </c>
      <c r="D27" s="1">
        <v>44088</v>
      </c>
      <c r="E27" s="2">
        <v>289</v>
      </c>
      <c r="F27" s="3">
        <v>251</v>
      </c>
      <c r="G27" s="4">
        <v>0.86851211072664403</v>
      </c>
      <c r="H27" s="5">
        <v>10</v>
      </c>
      <c r="I27" s="6">
        <v>9</v>
      </c>
      <c r="J27" s="7">
        <v>0.9</v>
      </c>
      <c r="K27" s="8">
        <v>4</v>
      </c>
      <c r="L27" s="9">
        <v>3</v>
      </c>
      <c r="M27" s="10">
        <v>0.75</v>
      </c>
      <c r="N27" s="14"/>
      <c r="O27" s="14"/>
      <c r="P27" s="14"/>
      <c r="Q27" s="11">
        <v>3</v>
      </c>
      <c r="V27" t="s">
        <v>27</v>
      </c>
      <c r="W27" t="s">
        <v>27</v>
      </c>
    </row>
    <row r="28" spans="1:23" x14ac:dyDescent="0.25">
      <c r="A28" t="s">
        <v>50</v>
      </c>
      <c r="B28" t="s">
        <v>51</v>
      </c>
      <c r="C28" t="s">
        <v>26</v>
      </c>
      <c r="D28" s="1">
        <v>44088</v>
      </c>
      <c r="E28" s="2">
        <v>188</v>
      </c>
      <c r="F28" s="3">
        <v>147</v>
      </c>
      <c r="G28" s="4">
        <v>0.78191489361702105</v>
      </c>
      <c r="H28" s="5">
        <v>2</v>
      </c>
      <c r="I28" s="6">
        <v>2</v>
      </c>
      <c r="J28" s="7">
        <v>1</v>
      </c>
      <c r="K28" s="8">
        <v>6</v>
      </c>
      <c r="L28" s="9">
        <v>6</v>
      </c>
      <c r="M28" s="10">
        <v>1</v>
      </c>
      <c r="N28" s="14"/>
      <c r="O28" s="14"/>
      <c r="P28" s="14"/>
      <c r="Q28" s="11">
        <v>1</v>
      </c>
      <c r="V28" t="s">
        <v>27</v>
      </c>
      <c r="W28" t="s">
        <v>27</v>
      </c>
    </row>
    <row r="29" spans="1:23" x14ac:dyDescent="0.25">
      <c r="A29" t="s">
        <v>44</v>
      </c>
      <c r="B29" t="s">
        <v>45</v>
      </c>
      <c r="C29" t="s">
        <v>46</v>
      </c>
      <c r="D29" s="1">
        <v>44088</v>
      </c>
      <c r="E29" s="2">
        <v>757</v>
      </c>
      <c r="F29" s="3">
        <v>523</v>
      </c>
      <c r="G29" s="4">
        <v>0.69088507265521804</v>
      </c>
      <c r="H29" s="5">
        <v>105</v>
      </c>
      <c r="I29" s="6">
        <v>61</v>
      </c>
      <c r="J29" s="7">
        <v>0.580952380952381</v>
      </c>
      <c r="K29" s="8">
        <v>33</v>
      </c>
      <c r="L29" s="9">
        <v>30</v>
      </c>
      <c r="M29" s="10">
        <v>0.90909090909090895</v>
      </c>
      <c r="N29" s="14"/>
      <c r="O29" s="14"/>
      <c r="P29" s="14"/>
      <c r="Q29" s="11">
        <v>0</v>
      </c>
      <c r="V29" t="s">
        <v>47</v>
      </c>
      <c r="W29" t="s">
        <v>27</v>
      </c>
    </row>
    <row r="30" spans="1:23" x14ac:dyDescent="0.25">
      <c r="A30" t="s">
        <v>86</v>
      </c>
      <c r="B30" t="s">
        <v>87</v>
      </c>
      <c r="C30" t="s">
        <v>26</v>
      </c>
      <c r="D30" s="1">
        <v>44088</v>
      </c>
      <c r="E30" s="2">
        <v>677</v>
      </c>
      <c r="F30" s="3">
        <v>534</v>
      </c>
      <c r="G30" s="4">
        <v>0.78877400295420996</v>
      </c>
      <c r="H30" s="5">
        <v>18</v>
      </c>
      <c r="I30" s="6">
        <v>16</v>
      </c>
      <c r="J30" s="7">
        <v>0.88888888888888895</v>
      </c>
      <c r="K30" s="8">
        <v>6</v>
      </c>
      <c r="L30" s="9">
        <v>6</v>
      </c>
      <c r="M30" s="10">
        <v>1</v>
      </c>
      <c r="N30" s="14"/>
      <c r="O30" s="14"/>
      <c r="P30" s="14"/>
      <c r="Q30" s="11">
        <v>1</v>
      </c>
      <c r="V30" t="s">
        <v>27</v>
      </c>
      <c r="W30" t="s">
        <v>27</v>
      </c>
    </row>
    <row r="31" spans="1:23" x14ac:dyDescent="0.25">
      <c r="A31" t="s">
        <v>76</v>
      </c>
      <c r="B31" t="s">
        <v>77</v>
      </c>
      <c r="C31" t="s">
        <v>26</v>
      </c>
      <c r="D31" s="1">
        <v>44088</v>
      </c>
      <c r="E31" s="2">
        <v>1120</v>
      </c>
      <c r="F31" s="3">
        <v>1019</v>
      </c>
      <c r="G31" s="4">
        <v>0.909821428571429</v>
      </c>
      <c r="H31" s="5">
        <v>33</v>
      </c>
      <c r="I31" s="6">
        <v>31</v>
      </c>
      <c r="J31" s="7">
        <v>0.939393939393939</v>
      </c>
      <c r="K31" s="8">
        <v>25</v>
      </c>
      <c r="L31" s="9">
        <v>21</v>
      </c>
      <c r="M31" s="10">
        <v>0.84</v>
      </c>
      <c r="N31" s="14"/>
      <c r="O31" s="14"/>
      <c r="P31" s="14"/>
      <c r="Q31" s="11">
        <v>3</v>
      </c>
      <c r="V31" t="s">
        <v>27</v>
      </c>
      <c r="W31" t="s">
        <v>27</v>
      </c>
    </row>
    <row r="32" spans="1:23" x14ac:dyDescent="0.25">
      <c r="A32" t="s">
        <v>24</v>
      </c>
      <c r="B32" t="s">
        <v>25</v>
      </c>
      <c r="C32" t="s">
        <v>26</v>
      </c>
      <c r="D32" s="1">
        <v>44088</v>
      </c>
      <c r="E32" s="2">
        <v>59</v>
      </c>
      <c r="F32" s="3">
        <v>42</v>
      </c>
      <c r="G32" s="4">
        <v>0.71186440677966101</v>
      </c>
      <c r="H32" s="5">
        <v>1</v>
      </c>
      <c r="I32" s="6">
        <v>1</v>
      </c>
      <c r="J32" s="7">
        <v>1</v>
      </c>
      <c r="K32" s="8">
        <v>2</v>
      </c>
      <c r="L32" s="9">
        <v>1</v>
      </c>
      <c r="M32" s="10">
        <v>0.5</v>
      </c>
      <c r="N32" s="14"/>
      <c r="O32" s="14"/>
      <c r="P32" s="14"/>
      <c r="Q32" s="11">
        <v>2</v>
      </c>
      <c r="V32" t="s">
        <v>27</v>
      </c>
      <c r="W32" t="s">
        <v>27</v>
      </c>
    </row>
    <row r="33" spans="1:23" x14ac:dyDescent="0.25">
      <c r="A33" t="s">
        <v>117</v>
      </c>
      <c r="B33" t="s">
        <v>118</v>
      </c>
      <c r="C33" t="s">
        <v>26</v>
      </c>
      <c r="D33" s="1">
        <v>44088</v>
      </c>
      <c r="E33" s="2">
        <v>534</v>
      </c>
      <c r="F33" s="3">
        <v>377</v>
      </c>
      <c r="G33" s="4">
        <v>0.70599250936329605</v>
      </c>
      <c r="H33" s="5">
        <v>13</v>
      </c>
      <c r="I33" s="6">
        <v>13</v>
      </c>
      <c r="J33" s="7">
        <v>1</v>
      </c>
      <c r="K33" s="8">
        <v>5</v>
      </c>
      <c r="L33" s="9">
        <v>5</v>
      </c>
      <c r="M33" s="10">
        <v>1</v>
      </c>
      <c r="N33" s="14"/>
      <c r="O33" s="14"/>
      <c r="P33" s="14"/>
      <c r="Q33" s="11">
        <v>1</v>
      </c>
      <c r="V33" t="s">
        <v>27</v>
      </c>
      <c r="W33" t="s">
        <v>27</v>
      </c>
    </row>
    <row r="34" spans="1:23" x14ac:dyDescent="0.25">
      <c r="A34" t="s">
        <v>115</v>
      </c>
      <c r="B34" t="s">
        <v>116</v>
      </c>
      <c r="C34" t="s">
        <v>26</v>
      </c>
      <c r="D34" s="1">
        <v>44088</v>
      </c>
      <c r="E34" s="2">
        <v>366</v>
      </c>
      <c r="F34" s="3">
        <v>320</v>
      </c>
      <c r="G34" s="4">
        <v>0.87431693989071002</v>
      </c>
      <c r="H34" s="5">
        <v>8</v>
      </c>
      <c r="I34" s="6">
        <v>8</v>
      </c>
      <c r="J34" s="7">
        <v>1</v>
      </c>
      <c r="K34" s="8">
        <v>7</v>
      </c>
      <c r="L34" s="9">
        <v>7</v>
      </c>
      <c r="M34" s="10">
        <v>1</v>
      </c>
      <c r="N34" s="14"/>
      <c r="O34" s="14"/>
      <c r="P34" s="14"/>
      <c r="Q34" s="11">
        <v>0</v>
      </c>
      <c r="V34" t="s">
        <v>27</v>
      </c>
      <c r="W34" t="s">
        <v>27</v>
      </c>
    </row>
    <row r="35" spans="1:23" x14ac:dyDescent="0.25">
      <c r="A35" t="s">
        <v>125</v>
      </c>
      <c r="B35" t="s">
        <v>126</v>
      </c>
      <c r="C35" t="s">
        <v>26</v>
      </c>
      <c r="D35" s="1">
        <v>44088</v>
      </c>
      <c r="E35" s="2">
        <v>992</v>
      </c>
      <c r="F35" s="3">
        <v>936</v>
      </c>
      <c r="G35" s="4">
        <v>0.94354838709677402</v>
      </c>
      <c r="H35" s="5">
        <v>30</v>
      </c>
      <c r="I35" s="6">
        <v>30</v>
      </c>
      <c r="J35" s="7">
        <v>1</v>
      </c>
      <c r="K35" s="8">
        <v>19</v>
      </c>
      <c r="L35" s="9">
        <v>19</v>
      </c>
      <c r="M35" s="10">
        <v>1</v>
      </c>
      <c r="N35" s="14"/>
      <c r="O35" s="14"/>
      <c r="P35" s="14"/>
      <c r="Q35" s="11">
        <v>1</v>
      </c>
      <c r="V35" t="s">
        <v>27</v>
      </c>
      <c r="W35" t="s">
        <v>27</v>
      </c>
    </row>
    <row r="36" spans="1:23" x14ac:dyDescent="0.25">
      <c r="A36" t="s">
        <v>119</v>
      </c>
      <c r="B36" t="s">
        <v>120</v>
      </c>
      <c r="C36" t="s">
        <v>26</v>
      </c>
      <c r="D36" s="1">
        <v>44088</v>
      </c>
      <c r="E36" s="2">
        <v>450</v>
      </c>
      <c r="F36" s="3">
        <v>396</v>
      </c>
      <c r="G36" s="4">
        <v>0.88</v>
      </c>
      <c r="H36" s="5">
        <v>11</v>
      </c>
      <c r="I36" s="6">
        <v>9</v>
      </c>
      <c r="J36" s="7">
        <v>0.81818181818181801</v>
      </c>
      <c r="K36" s="8">
        <v>6</v>
      </c>
      <c r="L36" s="9">
        <v>6</v>
      </c>
      <c r="M36" s="10">
        <v>1</v>
      </c>
      <c r="N36" s="14"/>
      <c r="O36" s="14"/>
      <c r="P36" s="14"/>
      <c r="Q36" s="11">
        <v>0</v>
      </c>
      <c r="V36" t="s">
        <v>27</v>
      </c>
      <c r="W36" t="s">
        <v>27</v>
      </c>
    </row>
    <row r="37" spans="1:23" x14ac:dyDescent="0.25">
      <c r="A37" t="s">
        <v>109</v>
      </c>
      <c r="B37" t="s">
        <v>110</v>
      </c>
      <c r="C37" t="s">
        <v>26</v>
      </c>
      <c r="D37" s="1">
        <v>44088</v>
      </c>
      <c r="E37" s="2">
        <v>540</v>
      </c>
      <c r="F37" s="3">
        <v>461</v>
      </c>
      <c r="G37" s="4">
        <v>0.85370370370370396</v>
      </c>
      <c r="H37" s="5">
        <v>8</v>
      </c>
      <c r="I37" s="6">
        <v>7</v>
      </c>
      <c r="J37" s="7">
        <v>0.875</v>
      </c>
      <c r="K37" s="8">
        <v>0</v>
      </c>
      <c r="L37" s="9">
        <v>0</v>
      </c>
      <c r="M37" s="10">
        <v>0</v>
      </c>
      <c r="N37" s="14"/>
      <c r="O37" s="14"/>
      <c r="P37" s="14"/>
      <c r="Q37" s="11">
        <v>0</v>
      </c>
      <c r="V37" t="s">
        <v>27</v>
      </c>
      <c r="W37" t="s">
        <v>27</v>
      </c>
    </row>
    <row r="38" spans="1:23" x14ac:dyDescent="0.25">
      <c r="A38" t="s">
        <v>80</v>
      </c>
      <c r="B38" t="s">
        <v>81</v>
      </c>
      <c r="C38" t="s">
        <v>26</v>
      </c>
      <c r="D38" s="1">
        <v>44088</v>
      </c>
      <c r="E38" s="2">
        <v>1237</v>
      </c>
      <c r="F38" s="3">
        <v>1052</v>
      </c>
      <c r="G38" s="4">
        <v>0.850444624090542</v>
      </c>
      <c r="H38" s="5">
        <v>40</v>
      </c>
      <c r="I38" s="6">
        <v>34</v>
      </c>
      <c r="J38" s="7">
        <v>0.85</v>
      </c>
      <c r="K38" s="8">
        <v>24</v>
      </c>
      <c r="L38" s="9">
        <v>16</v>
      </c>
      <c r="M38" s="10">
        <v>0.66666666666666696</v>
      </c>
      <c r="N38" s="14"/>
      <c r="O38" s="14"/>
      <c r="P38" s="14"/>
      <c r="Q38" s="11">
        <v>2</v>
      </c>
      <c r="V38" t="s">
        <v>27</v>
      </c>
      <c r="W38" t="s">
        <v>27</v>
      </c>
    </row>
    <row r="39" spans="1:23" x14ac:dyDescent="0.25">
      <c r="A39" t="s">
        <v>66</v>
      </c>
      <c r="B39" t="s">
        <v>67</v>
      </c>
      <c r="C39" t="s">
        <v>26</v>
      </c>
      <c r="D39" s="1">
        <v>44088</v>
      </c>
      <c r="E39" s="2">
        <v>1075</v>
      </c>
      <c r="F39" s="3">
        <v>1004</v>
      </c>
      <c r="G39" s="4">
        <v>0.93395348837209302</v>
      </c>
      <c r="H39" s="5">
        <v>2</v>
      </c>
      <c r="I39" s="6">
        <v>2</v>
      </c>
      <c r="J39" s="7">
        <v>1</v>
      </c>
      <c r="K39" s="8">
        <v>6</v>
      </c>
      <c r="L39" s="9">
        <v>5</v>
      </c>
      <c r="M39" s="10">
        <v>0.83333333333333304</v>
      </c>
      <c r="N39" s="14"/>
      <c r="O39" s="14"/>
      <c r="P39" s="14"/>
      <c r="Q39" s="11">
        <v>4</v>
      </c>
      <c r="V39" t="s">
        <v>27</v>
      </c>
      <c r="W39" t="s">
        <v>27</v>
      </c>
    </row>
    <row r="40" spans="1:23" x14ac:dyDescent="0.25">
      <c r="A40" t="s">
        <v>100</v>
      </c>
      <c r="B40" t="s">
        <v>101</v>
      </c>
      <c r="C40" t="s">
        <v>26</v>
      </c>
      <c r="D40" s="1">
        <v>44088</v>
      </c>
      <c r="E40" s="2">
        <v>666</v>
      </c>
      <c r="F40" s="3">
        <v>488</v>
      </c>
      <c r="G40" s="4">
        <v>0.73273273273273298</v>
      </c>
      <c r="H40" s="5">
        <v>8</v>
      </c>
      <c r="I40" s="6">
        <v>8</v>
      </c>
      <c r="J40" s="7">
        <v>1</v>
      </c>
      <c r="K40" s="8">
        <v>11</v>
      </c>
      <c r="L40" s="9">
        <v>11</v>
      </c>
      <c r="M40" s="10">
        <v>1</v>
      </c>
      <c r="N40" s="12"/>
      <c r="O40" s="13"/>
      <c r="P40" s="14"/>
      <c r="Q40" s="11">
        <v>0</v>
      </c>
      <c r="V40" t="s">
        <v>27</v>
      </c>
      <c r="W40" t="s">
        <v>27</v>
      </c>
    </row>
    <row r="41" spans="1:23" x14ac:dyDescent="0.25">
      <c r="A41" t="s">
        <v>40</v>
      </c>
      <c r="B41" t="s">
        <v>41</v>
      </c>
      <c r="C41" t="s">
        <v>26</v>
      </c>
      <c r="D41" s="1">
        <v>44088</v>
      </c>
      <c r="E41" s="2">
        <v>856</v>
      </c>
      <c r="F41" s="3">
        <v>734</v>
      </c>
      <c r="G41" s="4">
        <v>0.85747663551401898</v>
      </c>
      <c r="H41" s="5">
        <v>30</v>
      </c>
      <c r="I41" s="6">
        <v>28</v>
      </c>
      <c r="J41" s="7">
        <v>0.93333333333333302</v>
      </c>
      <c r="K41" s="8">
        <v>28</v>
      </c>
      <c r="L41" s="9">
        <v>24</v>
      </c>
      <c r="M41" s="10">
        <v>0.85714285714285698</v>
      </c>
      <c r="N41" s="12"/>
      <c r="O41" s="13"/>
      <c r="P41" s="14"/>
      <c r="Q41" s="11">
        <v>2</v>
      </c>
      <c r="V41" t="s">
        <v>27</v>
      </c>
      <c r="W41" t="s">
        <v>27</v>
      </c>
    </row>
    <row r="42" spans="1:23" x14ac:dyDescent="0.25">
      <c r="A42" t="s">
        <v>92</v>
      </c>
      <c r="B42" t="s">
        <v>93</v>
      </c>
      <c r="C42" t="s">
        <v>26</v>
      </c>
      <c r="D42" s="1">
        <v>44088</v>
      </c>
      <c r="E42" s="2">
        <v>405</v>
      </c>
      <c r="F42" s="3">
        <v>305</v>
      </c>
      <c r="G42" s="4">
        <v>0.75308641975308599</v>
      </c>
      <c r="H42" s="5">
        <v>2</v>
      </c>
      <c r="I42" s="6">
        <v>2</v>
      </c>
      <c r="J42" s="7">
        <v>1</v>
      </c>
      <c r="K42" s="8">
        <v>10</v>
      </c>
      <c r="L42" s="9">
        <v>5</v>
      </c>
      <c r="M42" s="10">
        <v>0.5</v>
      </c>
      <c r="N42" s="14"/>
      <c r="O42" s="14"/>
      <c r="P42" s="14"/>
      <c r="Q42" s="11">
        <v>2</v>
      </c>
      <c r="V42" t="s">
        <v>27</v>
      </c>
      <c r="W42" t="s">
        <v>27</v>
      </c>
    </row>
    <row r="43" spans="1:23" s="25" customFormat="1" x14ac:dyDescent="0.25">
      <c r="D43" s="26"/>
      <c r="E43" s="27">
        <f>SUM(E4:E42)</f>
        <v>22811</v>
      </c>
      <c r="F43" s="27">
        <f>SUM(F4:F42)</f>
        <v>19276</v>
      </c>
      <c r="G43" s="28">
        <f>Table1[[#This Row],[Attending pupils]]/Table1[[#This Row],[Total pupils]]</f>
        <v>0.84503090614177367</v>
      </c>
      <c r="H43" s="27">
        <f>SUM(H4:H42)</f>
        <v>950</v>
      </c>
      <c r="I43" s="27">
        <f>SUM(I4:I42)</f>
        <v>762</v>
      </c>
      <c r="J43" s="28">
        <f>Table1[[#This Row],[Attending pupils with EHCP]]/Table1[[#This Row],[Total pupils with EHCP]]</f>
        <v>0.80210526315789477</v>
      </c>
      <c r="K43" s="27">
        <f>SUM(K4:K42)</f>
        <v>549</v>
      </c>
      <c r="L43" s="27">
        <f>SUM(L4:L42)</f>
        <v>429</v>
      </c>
      <c r="M43" s="28">
        <f>Table1[[#This Row],[Attending pupils with social worker]]/Table1[[#This Row],[Total pupils with social worker]]</f>
        <v>0.78142076502732238</v>
      </c>
      <c r="Q43" s="27">
        <f>SUM(Q4:Q42)</f>
        <v>53</v>
      </c>
      <c r="R43" s="27">
        <f t="shared" ref="R43:U43" si="0">SUM(R4:R42)</f>
        <v>0</v>
      </c>
      <c r="S43" s="27">
        <f t="shared" si="0"/>
        <v>0</v>
      </c>
      <c r="T43" s="27">
        <f t="shared" si="0"/>
        <v>0</v>
      </c>
      <c r="U43" s="27">
        <f t="shared" si="0"/>
        <v>0</v>
      </c>
    </row>
    <row r="44" spans="1:23" x14ac:dyDescent="0.25">
      <c r="A44" t="s">
        <v>121</v>
      </c>
      <c r="B44" t="s">
        <v>122</v>
      </c>
      <c r="C44" t="s">
        <v>26</v>
      </c>
      <c r="D44" s="1">
        <v>44089</v>
      </c>
      <c r="E44" s="2">
        <v>321</v>
      </c>
      <c r="F44" s="3">
        <v>249</v>
      </c>
      <c r="G44" s="4">
        <v>0.77570093457943901</v>
      </c>
      <c r="H44" s="5">
        <v>321</v>
      </c>
      <c r="I44" s="6">
        <v>249</v>
      </c>
      <c r="J44" s="7">
        <v>0.77570093457943901</v>
      </c>
      <c r="K44" s="8">
        <v>75</v>
      </c>
      <c r="L44" s="9">
        <v>56</v>
      </c>
      <c r="M44" s="10">
        <v>0.74666666666666703</v>
      </c>
      <c r="N44" s="12"/>
      <c r="O44" s="13"/>
      <c r="P44" s="14"/>
      <c r="Q44" s="11">
        <v>0</v>
      </c>
      <c r="V44" t="s">
        <v>27</v>
      </c>
      <c r="W44" t="s">
        <v>27</v>
      </c>
    </row>
    <row r="45" spans="1:23" x14ac:dyDescent="0.25">
      <c r="A45" t="s">
        <v>28</v>
      </c>
      <c r="B45" t="s">
        <v>29</v>
      </c>
      <c r="C45" t="s">
        <v>26</v>
      </c>
      <c r="D45" s="1">
        <v>44089</v>
      </c>
      <c r="E45" s="2">
        <v>84</v>
      </c>
      <c r="F45" s="3">
        <v>40</v>
      </c>
      <c r="G45" s="4">
        <v>0.476190476190476</v>
      </c>
      <c r="H45" s="5">
        <v>0</v>
      </c>
      <c r="I45" s="6">
        <v>0</v>
      </c>
      <c r="J45" s="7">
        <v>0</v>
      </c>
      <c r="K45" s="8">
        <v>0</v>
      </c>
      <c r="L45" s="9">
        <v>0</v>
      </c>
      <c r="M45" s="10">
        <v>0</v>
      </c>
      <c r="N45" s="14"/>
      <c r="O45" s="14"/>
      <c r="P45" s="14"/>
      <c r="Q45" s="11">
        <v>0</v>
      </c>
      <c r="V45" t="s">
        <v>27</v>
      </c>
      <c r="W45" t="s">
        <v>27</v>
      </c>
    </row>
    <row r="46" spans="1:23" x14ac:dyDescent="0.25">
      <c r="A46" t="s">
        <v>74</v>
      </c>
      <c r="B46" t="s">
        <v>75</v>
      </c>
      <c r="C46" t="s">
        <v>26</v>
      </c>
      <c r="D46" s="1">
        <v>44089</v>
      </c>
      <c r="E46" s="2">
        <v>904</v>
      </c>
      <c r="F46" s="3">
        <v>817</v>
      </c>
      <c r="G46" s="4">
        <v>0.90376106194690298</v>
      </c>
      <c r="H46" s="5">
        <v>6</v>
      </c>
      <c r="I46" s="6">
        <v>5</v>
      </c>
      <c r="J46" s="7">
        <v>0.83333333333333304</v>
      </c>
      <c r="K46" s="8">
        <v>21</v>
      </c>
      <c r="L46" s="9">
        <v>19</v>
      </c>
      <c r="M46" s="10">
        <v>0.90476190476190499</v>
      </c>
      <c r="N46" s="14"/>
      <c r="O46" s="14"/>
      <c r="P46" s="14"/>
      <c r="Q46" s="11">
        <v>2</v>
      </c>
      <c r="V46" t="s">
        <v>27</v>
      </c>
      <c r="W46" t="s">
        <v>27</v>
      </c>
    </row>
    <row r="47" spans="1:23" x14ac:dyDescent="0.25">
      <c r="A47" t="s">
        <v>113</v>
      </c>
      <c r="B47" t="s">
        <v>114</v>
      </c>
      <c r="C47" t="s">
        <v>46</v>
      </c>
      <c r="D47" s="1">
        <v>44089</v>
      </c>
      <c r="E47" s="2">
        <v>817</v>
      </c>
      <c r="F47" s="3">
        <v>699</v>
      </c>
      <c r="G47" s="4">
        <v>0.85556915544675605</v>
      </c>
      <c r="H47" s="5">
        <v>16</v>
      </c>
      <c r="I47" s="6">
        <v>12</v>
      </c>
      <c r="J47" s="7">
        <v>0.75</v>
      </c>
      <c r="K47" s="8">
        <v>24</v>
      </c>
      <c r="L47" s="9">
        <v>19</v>
      </c>
      <c r="M47" s="10">
        <v>0.79166666666666696</v>
      </c>
      <c r="N47" s="12">
        <v>1</v>
      </c>
      <c r="O47" s="13">
        <v>14</v>
      </c>
      <c r="P47" s="14">
        <v>28</v>
      </c>
      <c r="Q47" s="11">
        <v>4</v>
      </c>
      <c r="V47" t="s">
        <v>102</v>
      </c>
      <c r="W47" t="s">
        <v>27</v>
      </c>
    </row>
    <row r="48" spans="1:23" x14ac:dyDescent="0.25">
      <c r="A48" t="s">
        <v>88</v>
      </c>
      <c r="B48" t="s">
        <v>89</v>
      </c>
      <c r="C48" t="s">
        <v>26</v>
      </c>
      <c r="D48" s="1">
        <v>44089</v>
      </c>
      <c r="E48" s="2">
        <v>480</v>
      </c>
      <c r="F48" s="3">
        <v>464</v>
      </c>
      <c r="G48" s="4">
        <v>0.96666666666666701</v>
      </c>
      <c r="H48" s="5">
        <v>35</v>
      </c>
      <c r="I48" s="6">
        <v>34</v>
      </c>
      <c r="J48" s="7">
        <v>0.97142857142857097</v>
      </c>
      <c r="K48" s="8">
        <v>5</v>
      </c>
      <c r="L48" s="9">
        <v>4</v>
      </c>
      <c r="M48" s="10">
        <v>0.8</v>
      </c>
      <c r="N48" s="12"/>
      <c r="O48" s="13"/>
      <c r="P48" s="14"/>
      <c r="Q48" s="11">
        <v>0</v>
      </c>
      <c r="V48" t="s">
        <v>27</v>
      </c>
      <c r="W48" t="s">
        <v>27</v>
      </c>
    </row>
    <row r="49" spans="1:23" x14ac:dyDescent="0.25">
      <c r="A49" t="s">
        <v>34</v>
      </c>
      <c r="B49" t="s">
        <v>35</v>
      </c>
      <c r="C49" t="s">
        <v>26</v>
      </c>
      <c r="D49" s="1">
        <v>44089</v>
      </c>
      <c r="E49" s="2">
        <v>63</v>
      </c>
      <c r="F49" s="3">
        <v>40</v>
      </c>
      <c r="G49" s="4">
        <v>0.634920634920635</v>
      </c>
      <c r="H49" s="5">
        <v>2</v>
      </c>
      <c r="I49" s="6">
        <v>2</v>
      </c>
      <c r="J49" s="7">
        <v>1</v>
      </c>
      <c r="K49" s="8">
        <v>0</v>
      </c>
      <c r="L49" s="9">
        <v>0</v>
      </c>
      <c r="M49" s="10">
        <v>0</v>
      </c>
      <c r="N49" s="12"/>
      <c r="O49" s="13"/>
      <c r="P49" s="14"/>
      <c r="Q49" s="11">
        <v>1</v>
      </c>
      <c r="V49" t="s">
        <v>27</v>
      </c>
      <c r="W49" t="s">
        <v>27</v>
      </c>
    </row>
    <row r="50" spans="1:23" x14ac:dyDescent="0.25">
      <c r="A50" t="s">
        <v>30</v>
      </c>
      <c r="B50" t="s">
        <v>31</v>
      </c>
      <c r="C50" t="s">
        <v>26</v>
      </c>
      <c r="D50" s="1">
        <v>44089</v>
      </c>
      <c r="E50" s="2">
        <v>115</v>
      </c>
      <c r="F50" s="3">
        <v>103</v>
      </c>
      <c r="G50" s="4">
        <v>0.89565217391304397</v>
      </c>
      <c r="H50" s="5">
        <v>0</v>
      </c>
      <c r="I50" s="6">
        <v>0</v>
      </c>
      <c r="J50" s="7">
        <v>0</v>
      </c>
      <c r="K50" s="8">
        <v>2</v>
      </c>
      <c r="L50" s="9">
        <v>2</v>
      </c>
      <c r="M50" s="10">
        <v>1</v>
      </c>
      <c r="N50" s="12"/>
      <c r="O50" s="13"/>
      <c r="P50" s="14"/>
      <c r="Q50" s="11">
        <v>0</v>
      </c>
      <c r="V50" t="s">
        <v>27</v>
      </c>
      <c r="W50" t="s">
        <v>27</v>
      </c>
    </row>
    <row r="51" spans="1:23" x14ac:dyDescent="0.25">
      <c r="A51" t="s">
        <v>56</v>
      </c>
      <c r="B51" t="s">
        <v>57</v>
      </c>
      <c r="C51" t="s">
        <v>26</v>
      </c>
      <c r="D51" s="1">
        <v>44089</v>
      </c>
      <c r="E51" s="2">
        <v>1521</v>
      </c>
      <c r="F51" s="3">
        <v>1152</v>
      </c>
      <c r="G51" s="4">
        <v>0.75739644970414199</v>
      </c>
      <c r="H51" s="5">
        <v>31</v>
      </c>
      <c r="I51" s="6">
        <v>24</v>
      </c>
      <c r="J51" s="7">
        <v>0.77419354838709697</v>
      </c>
      <c r="K51" s="8">
        <v>26</v>
      </c>
      <c r="L51" s="9">
        <v>21</v>
      </c>
      <c r="M51" s="10">
        <v>0.80769230769230804</v>
      </c>
      <c r="N51" s="14"/>
      <c r="O51" s="14"/>
      <c r="P51" s="14"/>
      <c r="Q51" s="11">
        <v>0</v>
      </c>
      <c r="V51" t="s">
        <v>27</v>
      </c>
      <c r="W51" t="s">
        <v>27</v>
      </c>
    </row>
    <row r="52" spans="1:23" x14ac:dyDescent="0.25">
      <c r="A52" t="s">
        <v>96</v>
      </c>
      <c r="B52" t="s">
        <v>97</v>
      </c>
      <c r="C52" t="s">
        <v>26</v>
      </c>
      <c r="D52" s="1">
        <v>44089</v>
      </c>
      <c r="E52" s="2">
        <v>203</v>
      </c>
      <c r="F52" s="3">
        <v>183</v>
      </c>
      <c r="G52" s="4">
        <v>0.90147783251231495</v>
      </c>
      <c r="H52" s="5">
        <v>13</v>
      </c>
      <c r="I52" s="6">
        <v>13</v>
      </c>
      <c r="J52" s="7">
        <v>1</v>
      </c>
      <c r="K52" s="8">
        <v>15</v>
      </c>
      <c r="L52" s="9">
        <v>15</v>
      </c>
      <c r="M52" s="10">
        <v>1</v>
      </c>
      <c r="N52" s="12"/>
      <c r="O52" s="13"/>
      <c r="P52" s="14"/>
      <c r="Q52" s="11">
        <v>2</v>
      </c>
      <c r="V52" t="s">
        <v>27</v>
      </c>
      <c r="W52" t="s">
        <v>27</v>
      </c>
    </row>
    <row r="53" spans="1:23" x14ac:dyDescent="0.25">
      <c r="A53" t="s">
        <v>105</v>
      </c>
      <c r="B53" t="s">
        <v>106</v>
      </c>
      <c r="C53" t="s">
        <v>26</v>
      </c>
      <c r="D53" s="1">
        <v>44089</v>
      </c>
      <c r="E53" s="2">
        <v>1094</v>
      </c>
      <c r="F53" s="3">
        <v>1000</v>
      </c>
      <c r="G53" s="4">
        <v>0.91407678244972601</v>
      </c>
      <c r="H53" s="5">
        <v>30</v>
      </c>
      <c r="I53" s="6">
        <v>28</v>
      </c>
      <c r="J53" s="7">
        <v>0.93333333333333302</v>
      </c>
      <c r="K53" s="8">
        <v>42</v>
      </c>
      <c r="L53" s="9">
        <v>40</v>
      </c>
      <c r="M53" s="10">
        <v>0.952380952380952</v>
      </c>
      <c r="N53" s="12"/>
      <c r="O53" s="13"/>
      <c r="P53" s="14"/>
      <c r="Q53" s="11">
        <v>6</v>
      </c>
      <c r="V53" t="s">
        <v>27</v>
      </c>
      <c r="W53" t="s">
        <v>27</v>
      </c>
    </row>
    <row r="54" spans="1:23" x14ac:dyDescent="0.25">
      <c r="A54" t="s">
        <v>107</v>
      </c>
      <c r="B54" t="s">
        <v>108</v>
      </c>
      <c r="C54" t="s">
        <v>26</v>
      </c>
      <c r="D54" s="1">
        <v>44089</v>
      </c>
      <c r="E54" s="2">
        <v>582</v>
      </c>
      <c r="F54" s="3">
        <v>520</v>
      </c>
      <c r="G54" s="4">
        <v>0.89347079037800703</v>
      </c>
      <c r="H54" s="5">
        <v>6</v>
      </c>
      <c r="I54" s="6">
        <v>6</v>
      </c>
      <c r="J54" s="7">
        <v>1</v>
      </c>
      <c r="K54" s="8">
        <v>10</v>
      </c>
      <c r="L54" s="9">
        <v>8</v>
      </c>
      <c r="M54" s="10">
        <v>0.8</v>
      </c>
      <c r="N54" s="12"/>
      <c r="O54" s="13"/>
      <c r="P54" s="14"/>
      <c r="Q54" s="11">
        <v>5</v>
      </c>
      <c r="V54" t="s">
        <v>27</v>
      </c>
      <c r="W54" t="s">
        <v>27</v>
      </c>
    </row>
    <row r="55" spans="1:23" x14ac:dyDescent="0.25">
      <c r="A55" t="s">
        <v>111</v>
      </c>
      <c r="B55" t="s">
        <v>112</v>
      </c>
      <c r="C55" t="s">
        <v>26</v>
      </c>
      <c r="D55" s="1">
        <v>44089</v>
      </c>
      <c r="E55" s="2">
        <v>152</v>
      </c>
      <c r="F55" s="3">
        <v>73</v>
      </c>
      <c r="G55" s="4">
        <v>0.480263157894737</v>
      </c>
      <c r="H55" s="5">
        <v>70</v>
      </c>
      <c r="I55" s="6">
        <v>42</v>
      </c>
      <c r="J55" s="7">
        <v>0.6</v>
      </c>
      <c r="K55" s="8">
        <v>58</v>
      </c>
      <c r="L55" s="9">
        <v>23</v>
      </c>
      <c r="M55" s="10">
        <v>0.39655172413793099</v>
      </c>
      <c r="N55" s="12"/>
      <c r="O55" s="13"/>
      <c r="P55" s="14"/>
      <c r="Q55" s="11">
        <v>3</v>
      </c>
      <c r="V55" t="s">
        <v>27</v>
      </c>
      <c r="W55" t="s">
        <v>27</v>
      </c>
    </row>
    <row r="56" spans="1:23" x14ac:dyDescent="0.25">
      <c r="A56" t="s">
        <v>78</v>
      </c>
      <c r="B56" t="s">
        <v>79</v>
      </c>
      <c r="C56" t="s">
        <v>26</v>
      </c>
      <c r="D56" s="1">
        <v>44089</v>
      </c>
      <c r="E56" s="2">
        <v>1112</v>
      </c>
      <c r="F56" s="3">
        <v>872</v>
      </c>
      <c r="G56" s="4">
        <v>0.78417266187050405</v>
      </c>
      <c r="H56" s="5">
        <v>2</v>
      </c>
      <c r="I56" s="6">
        <v>2</v>
      </c>
      <c r="J56" s="7">
        <v>1</v>
      </c>
      <c r="K56" s="8">
        <v>0</v>
      </c>
      <c r="L56" s="9">
        <v>0</v>
      </c>
      <c r="M56" s="10">
        <v>0</v>
      </c>
      <c r="N56" s="12"/>
      <c r="O56" s="13"/>
      <c r="P56" s="14"/>
      <c r="Q56" s="11">
        <v>1</v>
      </c>
      <c r="V56" t="s">
        <v>27</v>
      </c>
      <c r="W56" t="s">
        <v>27</v>
      </c>
    </row>
    <row r="57" spans="1:23" x14ac:dyDescent="0.25">
      <c r="A57" t="s">
        <v>48</v>
      </c>
      <c r="B57" t="s">
        <v>49</v>
      </c>
      <c r="C57" t="s">
        <v>26</v>
      </c>
      <c r="D57" s="1">
        <v>44089</v>
      </c>
      <c r="E57" s="2">
        <v>450</v>
      </c>
      <c r="F57" s="3">
        <v>422</v>
      </c>
      <c r="G57" s="4">
        <v>0.93777777777777804</v>
      </c>
      <c r="H57" s="5">
        <v>6</v>
      </c>
      <c r="I57" s="6">
        <v>6</v>
      </c>
      <c r="J57" s="7">
        <v>1</v>
      </c>
      <c r="K57" s="8">
        <v>3</v>
      </c>
      <c r="L57" s="9">
        <v>3</v>
      </c>
      <c r="M57" s="10">
        <v>1</v>
      </c>
      <c r="N57" s="12"/>
      <c r="O57" s="13"/>
      <c r="P57" s="14"/>
      <c r="Q57" s="11">
        <v>0</v>
      </c>
      <c r="V57" t="s">
        <v>27</v>
      </c>
      <c r="W57" t="s">
        <v>27</v>
      </c>
    </row>
    <row r="58" spans="1:23" x14ac:dyDescent="0.25">
      <c r="A58" t="s">
        <v>62</v>
      </c>
      <c r="B58" t="s">
        <v>63</v>
      </c>
      <c r="C58" t="s">
        <v>26</v>
      </c>
      <c r="D58" s="1">
        <v>44089</v>
      </c>
      <c r="E58" s="2">
        <v>620</v>
      </c>
      <c r="F58" s="3">
        <v>502</v>
      </c>
      <c r="G58" s="4">
        <v>0.80967741935483895</v>
      </c>
      <c r="H58" s="5">
        <v>12</v>
      </c>
      <c r="I58" s="6">
        <v>10</v>
      </c>
      <c r="J58" s="7">
        <v>0.83333333333333304</v>
      </c>
      <c r="K58" s="8">
        <v>9</v>
      </c>
      <c r="L58" s="9">
        <v>7</v>
      </c>
      <c r="M58" s="10">
        <v>0.77777777777777801</v>
      </c>
      <c r="N58" s="12"/>
      <c r="O58" s="13"/>
      <c r="P58" s="14"/>
      <c r="Q58" s="11">
        <v>0</v>
      </c>
      <c r="V58" t="s">
        <v>27</v>
      </c>
      <c r="W58" t="s">
        <v>27</v>
      </c>
    </row>
    <row r="59" spans="1:23" x14ac:dyDescent="0.25">
      <c r="A59" t="s">
        <v>58</v>
      </c>
      <c r="B59" t="s">
        <v>59</v>
      </c>
      <c r="C59" t="s">
        <v>26</v>
      </c>
      <c r="D59" s="1">
        <v>44089</v>
      </c>
      <c r="E59" s="2">
        <v>108</v>
      </c>
      <c r="F59" s="3">
        <v>77</v>
      </c>
      <c r="G59" s="4">
        <v>0.71296296296296302</v>
      </c>
      <c r="H59" s="5">
        <v>0</v>
      </c>
      <c r="I59" s="6">
        <v>0</v>
      </c>
      <c r="J59" s="7">
        <v>0</v>
      </c>
      <c r="K59" s="8">
        <v>0</v>
      </c>
      <c r="L59" s="9">
        <v>0</v>
      </c>
      <c r="M59" s="10">
        <v>0</v>
      </c>
      <c r="N59" s="12"/>
      <c r="O59" s="13"/>
      <c r="P59" s="14"/>
      <c r="Q59" s="11">
        <v>1</v>
      </c>
      <c r="V59" t="s">
        <v>27</v>
      </c>
      <c r="W59" t="s">
        <v>27</v>
      </c>
    </row>
    <row r="60" spans="1:23" x14ac:dyDescent="0.25">
      <c r="A60" t="s">
        <v>94</v>
      </c>
      <c r="B60" t="s">
        <v>95</v>
      </c>
      <c r="C60" t="s">
        <v>26</v>
      </c>
      <c r="D60" s="1">
        <v>44089</v>
      </c>
      <c r="E60" s="2">
        <v>735</v>
      </c>
      <c r="F60" s="3">
        <v>612</v>
      </c>
      <c r="G60" s="4">
        <v>0.83265306122449001</v>
      </c>
      <c r="H60" s="5">
        <v>8</v>
      </c>
      <c r="I60" s="6">
        <v>7</v>
      </c>
      <c r="J60" s="7">
        <v>0.875</v>
      </c>
      <c r="K60" s="8">
        <v>3</v>
      </c>
      <c r="L60" s="9">
        <v>3</v>
      </c>
      <c r="M60" s="10">
        <v>1</v>
      </c>
      <c r="N60" s="14"/>
      <c r="O60" s="14"/>
      <c r="P60" s="14"/>
      <c r="Q60" s="11">
        <v>1</v>
      </c>
      <c r="V60" t="s">
        <v>27</v>
      </c>
      <c r="W60" t="s">
        <v>27</v>
      </c>
    </row>
    <row r="61" spans="1:23" x14ac:dyDescent="0.25">
      <c r="A61" t="s">
        <v>60</v>
      </c>
      <c r="B61" t="s">
        <v>61</v>
      </c>
      <c r="C61" t="s">
        <v>26</v>
      </c>
      <c r="D61" s="1">
        <v>44089</v>
      </c>
      <c r="E61" s="2">
        <v>489</v>
      </c>
      <c r="F61" s="3">
        <v>384</v>
      </c>
      <c r="G61" s="4">
        <v>0.78527607361963203</v>
      </c>
      <c r="H61" s="5">
        <v>3</v>
      </c>
      <c r="I61" s="6">
        <v>2</v>
      </c>
      <c r="J61" s="7">
        <v>0.66666666666666696</v>
      </c>
      <c r="K61" s="8">
        <v>1</v>
      </c>
      <c r="L61" s="9">
        <v>0</v>
      </c>
      <c r="M61" s="10">
        <v>0</v>
      </c>
      <c r="N61" s="12"/>
      <c r="O61" s="13"/>
      <c r="P61" s="14"/>
      <c r="Q61" s="11">
        <v>1</v>
      </c>
      <c r="V61" t="s">
        <v>27</v>
      </c>
      <c r="W61" t="s">
        <v>27</v>
      </c>
    </row>
    <row r="62" spans="1:23" x14ac:dyDescent="0.25">
      <c r="A62" t="s">
        <v>68</v>
      </c>
      <c r="B62" t="s">
        <v>69</v>
      </c>
      <c r="C62" t="s">
        <v>26</v>
      </c>
      <c r="D62" s="1">
        <v>44089</v>
      </c>
      <c r="E62" s="2">
        <v>1220</v>
      </c>
      <c r="F62" s="3">
        <v>1154</v>
      </c>
      <c r="G62" s="4">
        <v>0.94590163934426197</v>
      </c>
      <c r="H62" s="5">
        <v>4</v>
      </c>
      <c r="I62" s="6">
        <v>4</v>
      </c>
      <c r="J62" s="7">
        <v>1</v>
      </c>
      <c r="K62" s="8">
        <v>0</v>
      </c>
      <c r="L62" s="9">
        <v>0</v>
      </c>
      <c r="M62" s="10">
        <v>0</v>
      </c>
      <c r="N62" s="12"/>
      <c r="O62" s="13"/>
      <c r="P62" s="14"/>
      <c r="Q62" s="11">
        <v>2</v>
      </c>
      <c r="V62" t="s">
        <v>27</v>
      </c>
      <c r="W62" t="s">
        <v>27</v>
      </c>
    </row>
    <row r="63" spans="1:23" x14ac:dyDescent="0.25">
      <c r="A63" t="s">
        <v>70</v>
      </c>
      <c r="B63" t="s">
        <v>71</v>
      </c>
      <c r="C63" t="s">
        <v>26</v>
      </c>
      <c r="D63" s="1">
        <v>44089</v>
      </c>
      <c r="E63" s="2">
        <v>742</v>
      </c>
      <c r="F63" s="3">
        <v>626</v>
      </c>
      <c r="G63" s="4">
        <v>0.84366576819407002</v>
      </c>
      <c r="H63" s="5">
        <v>2</v>
      </c>
      <c r="I63" s="6">
        <v>2</v>
      </c>
      <c r="J63" s="7">
        <v>1</v>
      </c>
      <c r="K63" s="8">
        <v>10</v>
      </c>
      <c r="L63" s="9">
        <v>8</v>
      </c>
      <c r="M63" s="10">
        <v>0.8</v>
      </c>
      <c r="N63" s="12"/>
      <c r="O63" s="13"/>
      <c r="P63" s="14"/>
      <c r="Q63" s="11">
        <v>0</v>
      </c>
      <c r="V63" t="s">
        <v>27</v>
      </c>
      <c r="W63" t="s">
        <v>27</v>
      </c>
    </row>
    <row r="64" spans="1:23" x14ac:dyDescent="0.25">
      <c r="A64" t="s">
        <v>32</v>
      </c>
      <c r="B64" t="s">
        <v>33</v>
      </c>
      <c r="C64" t="s">
        <v>26</v>
      </c>
      <c r="D64" s="1">
        <v>44089</v>
      </c>
      <c r="E64" s="2">
        <v>85</v>
      </c>
      <c r="F64" s="3">
        <v>56</v>
      </c>
      <c r="G64" s="4">
        <v>0.65882352941176503</v>
      </c>
      <c r="H64" s="5">
        <v>0</v>
      </c>
      <c r="I64" s="6">
        <v>0</v>
      </c>
      <c r="J64" s="7">
        <v>0</v>
      </c>
      <c r="K64" s="8">
        <v>3</v>
      </c>
      <c r="L64" s="9">
        <v>3</v>
      </c>
      <c r="M64" s="10">
        <v>1</v>
      </c>
      <c r="N64" s="12"/>
      <c r="O64" s="13"/>
      <c r="P64" s="14"/>
      <c r="Q64" s="11">
        <v>1</v>
      </c>
      <c r="V64" t="s">
        <v>27</v>
      </c>
      <c r="W64" t="s">
        <v>27</v>
      </c>
    </row>
    <row r="65" spans="1:23" x14ac:dyDescent="0.25">
      <c r="A65" t="s">
        <v>127</v>
      </c>
      <c r="B65" t="s">
        <v>128</v>
      </c>
      <c r="C65" t="s">
        <v>26</v>
      </c>
      <c r="D65" s="1">
        <v>44089</v>
      </c>
      <c r="E65" s="2">
        <v>36</v>
      </c>
      <c r="F65" s="3">
        <v>30</v>
      </c>
      <c r="G65" s="4">
        <v>0.83333333333333304</v>
      </c>
      <c r="H65" s="5">
        <v>30</v>
      </c>
      <c r="I65" s="6">
        <v>25</v>
      </c>
      <c r="J65" s="7">
        <v>0.83333333333333304</v>
      </c>
      <c r="K65" s="8">
        <v>6</v>
      </c>
      <c r="L65" s="9">
        <v>4</v>
      </c>
      <c r="M65" s="10">
        <v>0.66666666666666696</v>
      </c>
      <c r="N65" s="12"/>
      <c r="O65" s="13"/>
      <c r="P65" s="14"/>
      <c r="Q65" s="11">
        <v>0</v>
      </c>
      <c r="V65" t="s">
        <v>27</v>
      </c>
      <c r="W65" t="s">
        <v>27</v>
      </c>
    </row>
    <row r="66" spans="1:23" x14ac:dyDescent="0.25">
      <c r="A66" t="s">
        <v>123</v>
      </c>
      <c r="B66" t="s">
        <v>124</v>
      </c>
      <c r="C66" t="s">
        <v>26</v>
      </c>
      <c r="D66" s="1">
        <v>44089</v>
      </c>
      <c r="E66" s="2">
        <v>723</v>
      </c>
      <c r="F66" s="3">
        <v>631</v>
      </c>
      <c r="G66" s="4">
        <v>0.87275242047026302</v>
      </c>
      <c r="H66" s="5">
        <v>13</v>
      </c>
      <c r="I66" s="6">
        <v>11</v>
      </c>
      <c r="J66" s="7">
        <v>0.84615384615384603</v>
      </c>
      <c r="K66" s="8">
        <v>20</v>
      </c>
      <c r="L66" s="9">
        <v>12</v>
      </c>
      <c r="M66" s="10">
        <v>0.6</v>
      </c>
      <c r="N66" s="14"/>
      <c r="O66" s="14"/>
      <c r="P66" s="14"/>
      <c r="Q66" s="11">
        <v>1</v>
      </c>
      <c r="V66" t="s">
        <v>27</v>
      </c>
      <c r="W66" t="s">
        <v>27</v>
      </c>
    </row>
    <row r="67" spans="1:23" x14ac:dyDescent="0.25">
      <c r="A67" t="s">
        <v>52</v>
      </c>
      <c r="B67" t="s">
        <v>53</v>
      </c>
      <c r="C67" t="s">
        <v>26</v>
      </c>
      <c r="D67" s="1">
        <v>44089</v>
      </c>
      <c r="E67" s="2">
        <v>675</v>
      </c>
      <c r="F67" s="3">
        <v>596</v>
      </c>
      <c r="G67" s="4">
        <v>0.88296296296296295</v>
      </c>
      <c r="H67" s="5">
        <v>15</v>
      </c>
      <c r="I67" s="6">
        <v>14</v>
      </c>
      <c r="J67" s="7">
        <v>0.93333333333333302</v>
      </c>
      <c r="K67" s="8">
        <v>23</v>
      </c>
      <c r="L67" s="9">
        <v>19</v>
      </c>
      <c r="M67" s="10">
        <v>0.82608695652173902</v>
      </c>
      <c r="N67" s="14"/>
      <c r="O67" s="14"/>
      <c r="P67" s="14"/>
      <c r="Q67" s="11">
        <v>4</v>
      </c>
      <c r="V67" t="s">
        <v>27</v>
      </c>
      <c r="W67" t="s">
        <v>27</v>
      </c>
    </row>
    <row r="68" spans="1:23" x14ac:dyDescent="0.25">
      <c r="A68" t="s">
        <v>90</v>
      </c>
      <c r="B68" t="s">
        <v>91</v>
      </c>
      <c r="C68" t="s">
        <v>26</v>
      </c>
      <c r="D68" s="1">
        <v>44089</v>
      </c>
      <c r="E68" s="2">
        <v>292</v>
      </c>
      <c r="F68" s="3">
        <v>246</v>
      </c>
      <c r="G68" s="4">
        <v>0.84246575342465801</v>
      </c>
      <c r="H68" s="5">
        <v>11</v>
      </c>
      <c r="I68" s="6">
        <v>11</v>
      </c>
      <c r="J68" s="7">
        <v>1</v>
      </c>
      <c r="K68" s="8">
        <v>5</v>
      </c>
      <c r="L68" s="9">
        <v>4</v>
      </c>
      <c r="M68" s="10">
        <v>0.8</v>
      </c>
      <c r="N68" s="14"/>
      <c r="O68" s="14"/>
      <c r="P68" s="14"/>
      <c r="Q68" s="11">
        <v>2</v>
      </c>
      <c r="V68" t="s">
        <v>27</v>
      </c>
      <c r="W68" t="s">
        <v>27</v>
      </c>
    </row>
    <row r="69" spans="1:23" x14ac:dyDescent="0.25">
      <c r="A69" t="s">
        <v>50</v>
      </c>
      <c r="B69" t="s">
        <v>51</v>
      </c>
      <c r="C69" t="s">
        <v>26</v>
      </c>
      <c r="D69" s="1">
        <v>44089</v>
      </c>
      <c r="E69" s="2">
        <v>189</v>
      </c>
      <c r="F69" s="3">
        <v>158</v>
      </c>
      <c r="G69" s="4">
        <v>0.83597883597883604</v>
      </c>
      <c r="H69" s="5">
        <v>2</v>
      </c>
      <c r="I69" s="6">
        <v>2</v>
      </c>
      <c r="J69" s="7">
        <v>1</v>
      </c>
      <c r="K69" s="8">
        <v>6</v>
      </c>
      <c r="L69" s="9">
        <v>6</v>
      </c>
      <c r="M69" s="10">
        <v>1</v>
      </c>
      <c r="N69" s="12"/>
      <c r="O69" s="13"/>
      <c r="P69" s="14"/>
      <c r="Q69" s="11">
        <v>1</v>
      </c>
      <c r="V69" t="s">
        <v>27</v>
      </c>
      <c r="W69" t="s">
        <v>27</v>
      </c>
    </row>
    <row r="70" spans="1:23" x14ac:dyDescent="0.25">
      <c r="A70" t="s">
        <v>44</v>
      </c>
      <c r="B70" t="s">
        <v>45</v>
      </c>
      <c r="C70" t="s">
        <v>46</v>
      </c>
      <c r="D70" s="1">
        <v>44089</v>
      </c>
      <c r="E70" s="2">
        <v>757</v>
      </c>
      <c r="F70" s="3">
        <v>520</v>
      </c>
      <c r="G70" s="4">
        <v>0.68692206076618201</v>
      </c>
      <c r="H70" s="5">
        <v>105</v>
      </c>
      <c r="I70" s="6">
        <v>67</v>
      </c>
      <c r="J70" s="7">
        <v>0.63809523809523805</v>
      </c>
      <c r="K70" s="8">
        <v>33</v>
      </c>
      <c r="L70" s="9">
        <v>29</v>
      </c>
      <c r="M70" s="10">
        <v>0.87878787878787901</v>
      </c>
      <c r="N70" s="12"/>
      <c r="O70" s="13"/>
      <c r="P70" s="14"/>
      <c r="Q70" s="11">
        <v>0</v>
      </c>
      <c r="V70" t="s">
        <v>47</v>
      </c>
      <c r="W70" t="s">
        <v>27</v>
      </c>
    </row>
    <row r="71" spans="1:23" x14ac:dyDescent="0.25">
      <c r="A71" t="s">
        <v>86</v>
      </c>
      <c r="B71" t="s">
        <v>87</v>
      </c>
      <c r="C71" t="s">
        <v>26</v>
      </c>
      <c r="D71" s="1">
        <v>44089</v>
      </c>
      <c r="E71" s="2">
        <v>677</v>
      </c>
      <c r="F71" s="3">
        <v>552</v>
      </c>
      <c r="G71" s="4">
        <v>0.81536189069423903</v>
      </c>
      <c r="H71" s="5">
        <v>18</v>
      </c>
      <c r="I71" s="6">
        <v>15</v>
      </c>
      <c r="J71" s="7">
        <v>0.83333333333333304</v>
      </c>
      <c r="K71" s="8">
        <v>6</v>
      </c>
      <c r="L71" s="9">
        <v>6</v>
      </c>
      <c r="M71" s="10">
        <v>1</v>
      </c>
      <c r="N71" s="14"/>
      <c r="O71" s="14"/>
      <c r="P71" s="14"/>
      <c r="Q71" s="11">
        <v>1</v>
      </c>
      <c r="V71" t="s">
        <v>27</v>
      </c>
      <c r="W71" t="s">
        <v>27</v>
      </c>
    </row>
    <row r="72" spans="1:23" x14ac:dyDescent="0.25">
      <c r="A72" t="s">
        <v>76</v>
      </c>
      <c r="B72" t="s">
        <v>77</v>
      </c>
      <c r="C72" t="s">
        <v>26</v>
      </c>
      <c r="D72" s="1">
        <v>44089</v>
      </c>
      <c r="E72" s="2">
        <v>1120</v>
      </c>
      <c r="F72" s="3">
        <v>960</v>
      </c>
      <c r="G72" s="4">
        <v>0.85714285714285698</v>
      </c>
      <c r="H72" s="5">
        <v>33</v>
      </c>
      <c r="I72" s="6">
        <v>30</v>
      </c>
      <c r="J72" s="7">
        <v>0.90909090909090895</v>
      </c>
      <c r="K72" s="8">
        <v>18</v>
      </c>
      <c r="L72" s="9">
        <v>16</v>
      </c>
      <c r="M72" s="10">
        <v>0.88888888888888895</v>
      </c>
      <c r="N72" s="12"/>
      <c r="O72" s="13"/>
      <c r="P72" s="14"/>
      <c r="Q72" s="11">
        <v>3</v>
      </c>
      <c r="V72" t="s">
        <v>27</v>
      </c>
      <c r="W72" t="s">
        <v>27</v>
      </c>
    </row>
    <row r="73" spans="1:23" x14ac:dyDescent="0.25">
      <c r="A73" t="s">
        <v>24</v>
      </c>
      <c r="B73" t="s">
        <v>25</v>
      </c>
      <c r="C73" t="s">
        <v>26</v>
      </c>
      <c r="D73" s="1">
        <v>44089</v>
      </c>
      <c r="E73" s="2">
        <v>59</v>
      </c>
      <c r="F73" s="3">
        <v>37</v>
      </c>
      <c r="G73" s="4">
        <v>0.62711864406779705</v>
      </c>
      <c r="H73" s="5">
        <v>1</v>
      </c>
      <c r="I73" s="6">
        <v>1</v>
      </c>
      <c r="J73" s="7">
        <v>1</v>
      </c>
      <c r="K73" s="8">
        <v>2</v>
      </c>
      <c r="L73" s="9">
        <v>1</v>
      </c>
      <c r="M73" s="10">
        <v>0.5</v>
      </c>
      <c r="N73" s="12"/>
      <c r="O73" s="13"/>
      <c r="P73" s="14"/>
      <c r="Q73" s="11">
        <v>2</v>
      </c>
      <c r="V73" t="s">
        <v>27</v>
      </c>
      <c r="W73" t="s">
        <v>27</v>
      </c>
    </row>
    <row r="74" spans="1:23" x14ac:dyDescent="0.25">
      <c r="A74" t="s">
        <v>117</v>
      </c>
      <c r="B74" t="s">
        <v>118</v>
      </c>
      <c r="C74" t="s">
        <v>26</v>
      </c>
      <c r="D74" s="1">
        <v>44089</v>
      </c>
      <c r="E74" s="2">
        <v>533</v>
      </c>
      <c r="F74" s="3">
        <v>450</v>
      </c>
      <c r="G74" s="4">
        <v>0.84427767354596595</v>
      </c>
      <c r="H74" s="5">
        <v>13</v>
      </c>
      <c r="I74" s="6">
        <v>13</v>
      </c>
      <c r="J74" s="7">
        <v>1</v>
      </c>
      <c r="K74" s="8">
        <v>5</v>
      </c>
      <c r="L74" s="9">
        <v>5</v>
      </c>
      <c r="M74" s="10">
        <v>1</v>
      </c>
      <c r="N74" s="12"/>
      <c r="O74" s="13"/>
      <c r="P74" s="14"/>
      <c r="Q74" s="11">
        <v>1</v>
      </c>
      <c r="V74" t="s">
        <v>27</v>
      </c>
      <c r="W74" t="s">
        <v>27</v>
      </c>
    </row>
    <row r="75" spans="1:23" x14ac:dyDescent="0.25">
      <c r="A75" t="s">
        <v>42</v>
      </c>
      <c r="B75" t="s">
        <v>43</v>
      </c>
      <c r="C75" t="s">
        <v>26</v>
      </c>
      <c r="D75" s="1">
        <v>44089</v>
      </c>
      <c r="E75" s="2">
        <v>972</v>
      </c>
      <c r="F75" s="3">
        <v>934</v>
      </c>
      <c r="G75" s="4">
        <v>0.96090534979423903</v>
      </c>
      <c r="H75" s="5">
        <v>3</v>
      </c>
      <c r="I75" s="6">
        <v>3</v>
      </c>
      <c r="J75" s="7">
        <v>1</v>
      </c>
      <c r="K75" s="8">
        <v>4</v>
      </c>
      <c r="L75" s="9">
        <v>4</v>
      </c>
      <c r="M75" s="10">
        <v>1</v>
      </c>
      <c r="N75" s="12"/>
      <c r="O75" s="13"/>
      <c r="P75" s="14"/>
      <c r="Q75" s="11">
        <v>2</v>
      </c>
      <c r="V75" t="s">
        <v>27</v>
      </c>
      <c r="W75" t="s">
        <v>27</v>
      </c>
    </row>
    <row r="76" spans="1:23" x14ac:dyDescent="0.25">
      <c r="A76" t="s">
        <v>115</v>
      </c>
      <c r="B76" t="s">
        <v>116</v>
      </c>
      <c r="C76" t="s">
        <v>26</v>
      </c>
      <c r="D76" s="1">
        <v>44089</v>
      </c>
      <c r="E76" s="2">
        <v>366</v>
      </c>
      <c r="F76" s="3">
        <v>306</v>
      </c>
      <c r="G76" s="4">
        <v>0.83606557377049195</v>
      </c>
      <c r="H76" s="5">
        <v>8</v>
      </c>
      <c r="I76" s="6">
        <v>7</v>
      </c>
      <c r="J76" s="7">
        <v>0.875</v>
      </c>
      <c r="K76" s="8">
        <v>7</v>
      </c>
      <c r="L76" s="9">
        <v>7</v>
      </c>
      <c r="M76" s="10">
        <v>1</v>
      </c>
      <c r="N76" s="12"/>
      <c r="O76" s="13"/>
      <c r="P76" s="14"/>
      <c r="Q76" s="11">
        <v>0</v>
      </c>
      <c r="V76" t="s">
        <v>27</v>
      </c>
      <c r="W76" t="s">
        <v>27</v>
      </c>
    </row>
    <row r="77" spans="1:23" x14ac:dyDescent="0.25">
      <c r="A77" t="s">
        <v>125</v>
      </c>
      <c r="B77" t="s">
        <v>126</v>
      </c>
      <c r="C77" t="s">
        <v>26</v>
      </c>
      <c r="D77" s="1">
        <v>44089</v>
      </c>
      <c r="E77" s="2">
        <v>992</v>
      </c>
      <c r="F77" s="3">
        <v>906</v>
      </c>
      <c r="G77" s="4">
        <v>0.91330645161290303</v>
      </c>
      <c r="H77" s="5">
        <v>30</v>
      </c>
      <c r="I77" s="6">
        <v>28</v>
      </c>
      <c r="J77" s="7">
        <v>0.93333333333333302</v>
      </c>
      <c r="K77" s="8">
        <v>19</v>
      </c>
      <c r="L77" s="9">
        <v>17</v>
      </c>
      <c r="M77" s="10">
        <v>0.89473684210526305</v>
      </c>
      <c r="N77" s="12"/>
      <c r="O77" s="13"/>
      <c r="P77" s="14"/>
      <c r="Q77" s="11">
        <v>1</v>
      </c>
      <c r="V77" t="s">
        <v>27</v>
      </c>
      <c r="W77" t="s">
        <v>27</v>
      </c>
    </row>
    <row r="78" spans="1:23" x14ac:dyDescent="0.25">
      <c r="A78" t="s">
        <v>38</v>
      </c>
      <c r="B78" t="s">
        <v>39</v>
      </c>
      <c r="C78" t="s">
        <v>26</v>
      </c>
      <c r="D78" s="1">
        <v>44089</v>
      </c>
      <c r="E78" s="2">
        <v>606</v>
      </c>
      <c r="F78" s="3">
        <v>503</v>
      </c>
      <c r="G78" s="4">
        <v>0.83003300330033003</v>
      </c>
      <c r="H78" s="5">
        <v>10</v>
      </c>
      <c r="I78" s="6">
        <v>10</v>
      </c>
      <c r="J78" s="7">
        <v>1</v>
      </c>
      <c r="K78" s="8">
        <v>13</v>
      </c>
      <c r="L78" s="9">
        <v>13</v>
      </c>
      <c r="M78" s="10">
        <v>1</v>
      </c>
      <c r="N78" s="14"/>
      <c r="O78" s="14"/>
      <c r="P78" s="14"/>
      <c r="Q78" s="11">
        <v>0</v>
      </c>
      <c r="V78" t="s">
        <v>27</v>
      </c>
      <c r="W78" t="s">
        <v>27</v>
      </c>
    </row>
    <row r="79" spans="1:23" x14ac:dyDescent="0.25">
      <c r="A79" t="s">
        <v>119</v>
      </c>
      <c r="B79" t="s">
        <v>120</v>
      </c>
      <c r="C79" t="s">
        <v>26</v>
      </c>
      <c r="D79" s="1">
        <v>44089</v>
      </c>
      <c r="E79" s="2">
        <v>450</v>
      </c>
      <c r="F79" s="3">
        <v>390</v>
      </c>
      <c r="G79" s="4">
        <v>0.86666666666666703</v>
      </c>
      <c r="H79" s="5">
        <v>11</v>
      </c>
      <c r="I79" s="6">
        <v>9</v>
      </c>
      <c r="J79" s="7">
        <v>0.81818181818181801</v>
      </c>
      <c r="K79" s="8">
        <v>6</v>
      </c>
      <c r="L79" s="9">
        <v>6</v>
      </c>
      <c r="M79" s="10">
        <v>1</v>
      </c>
      <c r="N79" s="12"/>
      <c r="O79" s="13"/>
      <c r="P79" s="14"/>
      <c r="Q79" s="11">
        <v>0</v>
      </c>
      <c r="V79" t="s">
        <v>27</v>
      </c>
      <c r="W79" t="s">
        <v>27</v>
      </c>
    </row>
    <row r="80" spans="1:23" x14ac:dyDescent="0.25">
      <c r="A80" t="s">
        <v>64</v>
      </c>
      <c r="B80" t="s">
        <v>65</v>
      </c>
      <c r="C80" t="s">
        <v>26</v>
      </c>
      <c r="D80" s="1">
        <v>44089</v>
      </c>
      <c r="E80" s="2">
        <v>1126</v>
      </c>
      <c r="F80" s="3">
        <v>1022</v>
      </c>
      <c r="G80" s="4">
        <v>0.90763765541740704</v>
      </c>
      <c r="H80" s="5">
        <v>22</v>
      </c>
      <c r="I80" s="6">
        <v>22</v>
      </c>
      <c r="J80" s="7">
        <v>1</v>
      </c>
      <c r="K80" s="8">
        <v>16</v>
      </c>
      <c r="L80" s="9">
        <v>16</v>
      </c>
      <c r="M80" s="10">
        <v>1</v>
      </c>
      <c r="N80" s="12"/>
      <c r="O80" s="13"/>
      <c r="P80" s="14"/>
      <c r="Q80" s="11">
        <v>3</v>
      </c>
      <c r="V80" t="s">
        <v>27</v>
      </c>
      <c r="W80" t="s">
        <v>27</v>
      </c>
    </row>
    <row r="81" spans="1:23" x14ac:dyDescent="0.25">
      <c r="A81" t="s">
        <v>109</v>
      </c>
      <c r="B81" t="s">
        <v>110</v>
      </c>
      <c r="C81" t="s">
        <v>26</v>
      </c>
      <c r="D81" s="1">
        <v>44089</v>
      </c>
      <c r="E81" s="2">
        <v>540</v>
      </c>
      <c r="F81" s="3">
        <v>463</v>
      </c>
      <c r="G81" s="4">
        <v>0.85740740740740695</v>
      </c>
      <c r="H81" s="5">
        <v>8</v>
      </c>
      <c r="I81" s="6">
        <v>7</v>
      </c>
      <c r="J81" s="7">
        <v>0.875</v>
      </c>
      <c r="K81" s="8">
        <v>1</v>
      </c>
      <c r="L81" s="9">
        <v>1</v>
      </c>
      <c r="M81" s="10">
        <v>1</v>
      </c>
      <c r="N81" s="12"/>
      <c r="O81" s="13"/>
      <c r="P81" s="14"/>
      <c r="Q81" s="11">
        <v>2</v>
      </c>
      <c r="V81" t="s">
        <v>27</v>
      </c>
      <c r="W81" t="s">
        <v>27</v>
      </c>
    </row>
    <row r="82" spans="1:23" x14ac:dyDescent="0.25">
      <c r="A82" t="s">
        <v>80</v>
      </c>
      <c r="B82" t="s">
        <v>81</v>
      </c>
      <c r="C82" t="s">
        <v>26</v>
      </c>
      <c r="D82" s="1">
        <v>44089</v>
      </c>
      <c r="E82" s="2">
        <v>1237</v>
      </c>
      <c r="F82" s="3">
        <v>1030</v>
      </c>
      <c r="G82" s="4">
        <v>0.83265966046887596</v>
      </c>
      <c r="H82" s="5">
        <v>40</v>
      </c>
      <c r="I82" s="6">
        <v>33</v>
      </c>
      <c r="J82" s="7">
        <v>0.82499999999999996</v>
      </c>
      <c r="K82" s="8">
        <v>24</v>
      </c>
      <c r="L82" s="9">
        <v>18</v>
      </c>
      <c r="M82" s="10">
        <v>0.75</v>
      </c>
      <c r="N82" s="14"/>
      <c r="O82" s="14"/>
      <c r="P82" s="14"/>
      <c r="Q82" s="11">
        <v>2</v>
      </c>
      <c r="V82" t="s">
        <v>27</v>
      </c>
      <c r="W82" t="s">
        <v>27</v>
      </c>
    </row>
    <row r="83" spans="1:23" x14ac:dyDescent="0.25">
      <c r="A83" t="s">
        <v>66</v>
      </c>
      <c r="B83" t="s">
        <v>67</v>
      </c>
      <c r="C83" t="s">
        <v>26</v>
      </c>
      <c r="D83" s="1">
        <v>44089</v>
      </c>
      <c r="E83" s="2">
        <v>1075</v>
      </c>
      <c r="F83" s="3">
        <v>990</v>
      </c>
      <c r="G83" s="4">
        <v>0.92093023255813999</v>
      </c>
      <c r="H83" s="5">
        <v>2</v>
      </c>
      <c r="I83" s="6">
        <v>6</v>
      </c>
      <c r="J83" s="7">
        <v>3</v>
      </c>
      <c r="K83" s="8">
        <v>6</v>
      </c>
      <c r="L83" s="9">
        <v>2</v>
      </c>
      <c r="M83" s="10">
        <v>0.33333333333333298</v>
      </c>
      <c r="N83" s="14"/>
      <c r="O83" s="14"/>
      <c r="P83" s="14"/>
      <c r="Q83" s="11">
        <v>3</v>
      </c>
      <c r="V83" t="s">
        <v>27</v>
      </c>
      <c r="W83" t="s">
        <v>27</v>
      </c>
    </row>
    <row r="84" spans="1:23" x14ac:dyDescent="0.25">
      <c r="A84" t="s">
        <v>100</v>
      </c>
      <c r="B84" t="s">
        <v>101</v>
      </c>
      <c r="C84" t="s">
        <v>26</v>
      </c>
      <c r="D84" s="1">
        <v>44089</v>
      </c>
      <c r="E84" s="2">
        <v>668</v>
      </c>
      <c r="F84" s="3">
        <v>513</v>
      </c>
      <c r="G84" s="4">
        <v>0.76796407185628701</v>
      </c>
      <c r="H84" s="5">
        <v>8</v>
      </c>
      <c r="I84" s="6">
        <v>8</v>
      </c>
      <c r="J84" s="7">
        <v>1</v>
      </c>
      <c r="K84" s="8">
        <v>11</v>
      </c>
      <c r="L84" s="9">
        <v>11</v>
      </c>
      <c r="M84" s="10">
        <v>1</v>
      </c>
      <c r="N84" s="12"/>
      <c r="O84" s="13"/>
      <c r="P84" s="14"/>
      <c r="Q84" s="11">
        <v>0</v>
      </c>
      <c r="V84" t="s">
        <v>27</v>
      </c>
      <c r="W84" t="s">
        <v>27</v>
      </c>
    </row>
    <row r="85" spans="1:23" x14ac:dyDescent="0.25">
      <c r="A85" t="s">
        <v>40</v>
      </c>
      <c r="B85" t="s">
        <v>41</v>
      </c>
      <c r="C85" t="s">
        <v>26</v>
      </c>
      <c r="D85" s="1">
        <v>44089</v>
      </c>
      <c r="E85" s="2">
        <v>852</v>
      </c>
      <c r="F85" s="3">
        <v>735</v>
      </c>
      <c r="G85" s="4">
        <v>0.86267605633802802</v>
      </c>
      <c r="H85" s="5">
        <v>30</v>
      </c>
      <c r="I85" s="6">
        <v>28</v>
      </c>
      <c r="J85" s="7">
        <v>0.93333333333333302</v>
      </c>
      <c r="K85" s="8">
        <v>28</v>
      </c>
      <c r="L85" s="9">
        <v>24</v>
      </c>
      <c r="M85" s="10">
        <v>0.85714285714285698</v>
      </c>
      <c r="N85" s="14"/>
      <c r="O85" s="14"/>
      <c r="P85" s="14"/>
      <c r="Q85" s="11">
        <v>4</v>
      </c>
      <c r="V85" t="s">
        <v>27</v>
      </c>
      <c r="W85" t="s">
        <v>27</v>
      </c>
    </row>
    <row r="86" spans="1:23" x14ac:dyDescent="0.25">
      <c r="A86" t="s">
        <v>92</v>
      </c>
      <c r="B86" t="s">
        <v>93</v>
      </c>
      <c r="C86" t="s">
        <v>26</v>
      </c>
      <c r="D86" s="1">
        <v>44089</v>
      </c>
      <c r="E86" s="2">
        <v>406</v>
      </c>
      <c r="F86" s="3">
        <v>324</v>
      </c>
      <c r="G86" s="4">
        <v>0.798029556650246</v>
      </c>
      <c r="H86" s="5">
        <v>2</v>
      </c>
      <c r="I86" s="6">
        <v>2</v>
      </c>
      <c r="J86" s="7">
        <v>1</v>
      </c>
      <c r="K86" s="8">
        <v>12</v>
      </c>
      <c r="L86" s="9">
        <v>9</v>
      </c>
      <c r="M86" s="10">
        <v>0.75</v>
      </c>
      <c r="N86" s="14"/>
      <c r="O86" s="14"/>
      <c r="P86" s="14"/>
      <c r="Q86" s="11">
        <v>0</v>
      </c>
      <c r="V86" t="s">
        <v>27</v>
      </c>
      <c r="W86" t="s">
        <v>27</v>
      </c>
    </row>
    <row r="87" spans="1:23" x14ac:dyDescent="0.25">
      <c r="A87" t="s">
        <v>54</v>
      </c>
      <c r="B87" t="s">
        <v>55</v>
      </c>
      <c r="C87" t="s">
        <v>26</v>
      </c>
      <c r="D87" s="1">
        <v>44089</v>
      </c>
      <c r="E87" s="2">
        <v>3446</v>
      </c>
      <c r="F87" s="3">
        <v>2054</v>
      </c>
      <c r="G87" s="4">
        <v>0.59605339524085899</v>
      </c>
      <c r="H87" s="5">
        <v>84</v>
      </c>
      <c r="I87" s="6">
        <v>46</v>
      </c>
      <c r="J87" s="7">
        <v>0.547619047619048</v>
      </c>
      <c r="K87" s="8">
        <v>35</v>
      </c>
      <c r="L87" s="9">
        <v>21</v>
      </c>
      <c r="M87" s="10">
        <v>0.6</v>
      </c>
      <c r="N87" s="12"/>
      <c r="O87" s="13"/>
      <c r="P87" s="14"/>
      <c r="Q87" s="11">
        <v>0</v>
      </c>
      <c r="V87" t="s">
        <v>27</v>
      </c>
      <c r="W87" t="s">
        <v>27</v>
      </c>
    </row>
    <row r="88" spans="1:23" s="25" customFormat="1" x14ac:dyDescent="0.25">
      <c r="D88" s="26"/>
      <c r="E88" s="27">
        <f>SUM(E44:E87)</f>
        <v>29694</v>
      </c>
      <c r="F88" s="27">
        <f>SUM(F44:F87)</f>
        <v>24395</v>
      </c>
      <c r="G88" s="28">
        <f>Table1[[#This Row],[Attending pupils]]/Table1[[#This Row],[Total pupils]]</f>
        <v>0.82154644035832158</v>
      </c>
      <c r="H88" s="27">
        <f>SUM(H44:H87)</f>
        <v>1066</v>
      </c>
      <c r="I88" s="27">
        <f>SUM(I44:I87)</f>
        <v>846</v>
      </c>
      <c r="J88" s="28">
        <f>Table1[[#This Row],[Attending pupils with EHCP]]/Table1[[#This Row],[Total pupils with EHCP]]</f>
        <v>0.79362101313320821</v>
      </c>
      <c r="K88" s="27">
        <f>SUM(K44:K87)</f>
        <v>613</v>
      </c>
      <c r="L88" s="27">
        <f>SUM(L44:L87)</f>
        <v>482</v>
      </c>
      <c r="M88" s="28">
        <f>Table1[[#This Row],[Attending pupils with social worker]]/Table1[[#This Row],[Total pupils with social worker]]</f>
        <v>0.78629690048939638</v>
      </c>
      <c r="N88" s="27">
        <f t="shared" ref="N88:U88" si="1">SUM(N44:N87)</f>
        <v>1</v>
      </c>
      <c r="O88" s="27">
        <f t="shared" si="1"/>
        <v>14</v>
      </c>
      <c r="P88" s="27">
        <f t="shared" si="1"/>
        <v>28</v>
      </c>
      <c r="Q88" s="27">
        <f t="shared" si="1"/>
        <v>62</v>
      </c>
      <c r="R88" s="27">
        <f t="shared" si="1"/>
        <v>0</v>
      </c>
      <c r="S88" s="27">
        <f t="shared" si="1"/>
        <v>0</v>
      </c>
      <c r="T88" s="27">
        <f t="shared" si="1"/>
        <v>0</v>
      </c>
      <c r="U88" s="27">
        <f t="shared" si="1"/>
        <v>0</v>
      </c>
    </row>
    <row r="89" spans="1:23" x14ac:dyDescent="0.25">
      <c r="A89" t="s">
        <v>121</v>
      </c>
      <c r="B89" t="s">
        <v>122</v>
      </c>
      <c r="C89" t="s">
        <v>26</v>
      </c>
      <c r="D89" s="1">
        <v>44090</v>
      </c>
      <c r="E89" s="2">
        <v>321</v>
      </c>
      <c r="F89" s="3">
        <v>245</v>
      </c>
      <c r="G89" s="4">
        <v>0.76323987538940796</v>
      </c>
      <c r="H89" s="5">
        <v>321</v>
      </c>
      <c r="I89" s="6">
        <v>245</v>
      </c>
      <c r="J89" s="7">
        <v>0.76323987538940796</v>
      </c>
      <c r="K89" s="8">
        <v>75</v>
      </c>
      <c r="L89" s="9">
        <v>49</v>
      </c>
      <c r="M89" s="10">
        <v>0.65333333333333299</v>
      </c>
      <c r="N89" s="12"/>
      <c r="O89" s="13"/>
      <c r="P89" s="14"/>
      <c r="Q89" s="11">
        <v>0</v>
      </c>
      <c r="V89" t="s">
        <v>27</v>
      </c>
      <c r="W89" t="s">
        <v>27</v>
      </c>
    </row>
    <row r="90" spans="1:23" x14ac:dyDescent="0.25">
      <c r="A90" t="s">
        <v>28</v>
      </c>
      <c r="B90" t="s">
        <v>29</v>
      </c>
      <c r="C90" t="s">
        <v>26</v>
      </c>
      <c r="D90" s="1">
        <v>44090</v>
      </c>
      <c r="E90" s="2">
        <v>91</v>
      </c>
      <c r="F90" s="3">
        <v>45</v>
      </c>
      <c r="G90" s="4">
        <v>0.49450549450549502</v>
      </c>
      <c r="H90" s="5">
        <v>0</v>
      </c>
      <c r="I90" s="6">
        <v>0</v>
      </c>
      <c r="J90" s="7">
        <v>0</v>
      </c>
      <c r="K90" s="8">
        <v>0</v>
      </c>
      <c r="L90" s="9">
        <v>0</v>
      </c>
      <c r="M90" s="10">
        <v>0</v>
      </c>
      <c r="N90" s="12"/>
      <c r="O90" s="13"/>
      <c r="P90" s="14"/>
      <c r="Q90" s="11">
        <v>0</v>
      </c>
      <c r="V90" t="s">
        <v>27</v>
      </c>
      <c r="W90" t="s">
        <v>27</v>
      </c>
    </row>
    <row r="91" spans="1:23" x14ac:dyDescent="0.25">
      <c r="A91" t="s">
        <v>74</v>
      </c>
      <c r="B91" t="s">
        <v>75</v>
      </c>
      <c r="C91" t="s">
        <v>26</v>
      </c>
      <c r="D91" s="1">
        <v>44090</v>
      </c>
      <c r="E91" s="2">
        <v>921</v>
      </c>
      <c r="F91" s="3">
        <v>713</v>
      </c>
      <c r="G91" s="4">
        <v>0.774158523344191</v>
      </c>
      <c r="H91" s="5">
        <v>6</v>
      </c>
      <c r="I91" s="6">
        <v>4</v>
      </c>
      <c r="J91" s="7">
        <v>0.66666666666666696</v>
      </c>
      <c r="K91" s="8">
        <v>21</v>
      </c>
      <c r="L91" s="9">
        <v>19</v>
      </c>
      <c r="M91" s="10">
        <v>0.90476190476190499</v>
      </c>
      <c r="N91" s="12"/>
      <c r="O91" s="13"/>
      <c r="P91" s="14"/>
      <c r="Q91" s="11">
        <v>2</v>
      </c>
      <c r="V91" t="s">
        <v>27</v>
      </c>
      <c r="W91" t="s">
        <v>27</v>
      </c>
    </row>
    <row r="92" spans="1:23" x14ac:dyDescent="0.25">
      <c r="A92" t="s">
        <v>113</v>
      </c>
      <c r="B92" t="s">
        <v>114</v>
      </c>
      <c r="C92" t="s">
        <v>46</v>
      </c>
      <c r="D92" s="1">
        <v>44090</v>
      </c>
      <c r="E92" s="2">
        <v>817</v>
      </c>
      <c r="F92" s="3">
        <v>683</v>
      </c>
      <c r="G92" s="4">
        <v>0.83598531211750304</v>
      </c>
      <c r="H92" s="5">
        <v>16</v>
      </c>
      <c r="I92" s="6">
        <v>12</v>
      </c>
      <c r="J92" s="7">
        <v>0.75</v>
      </c>
      <c r="K92" s="8">
        <v>24</v>
      </c>
      <c r="L92" s="9">
        <v>18</v>
      </c>
      <c r="M92" s="10">
        <v>0.75</v>
      </c>
      <c r="N92" s="12">
        <v>1</v>
      </c>
      <c r="O92" s="13">
        <v>14</v>
      </c>
      <c r="P92" s="14">
        <v>48</v>
      </c>
      <c r="Q92" s="11">
        <v>7</v>
      </c>
      <c r="V92" t="s">
        <v>102</v>
      </c>
      <c r="W92" t="s">
        <v>27</v>
      </c>
    </row>
    <row r="93" spans="1:23" x14ac:dyDescent="0.25">
      <c r="A93" t="s">
        <v>88</v>
      </c>
      <c r="B93" t="s">
        <v>89</v>
      </c>
      <c r="C93" t="s">
        <v>26</v>
      </c>
      <c r="D93" s="1">
        <v>44090</v>
      </c>
      <c r="E93" s="2">
        <v>480</v>
      </c>
      <c r="F93" s="3">
        <v>458</v>
      </c>
      <c r="G93" s="4">
        <v>0.95416666666666705</v>
      </c>
      <c r="H93" s="5">
        <v>35</v>
      </c>
      <c r="I93" s="6">
        <v>34</v>
      </c>
      <c r="J93" s="7">
        <v>0.97142857142857097</v>
      </c>
      <c r="K93" s="8">
        <v>5</v>
      </c>
      <c r="L93" s="9">
        <v>4</v>
      </c>
      <c r="M93" s="10">
        <v>0.8</v>
      </c>
      <c r="N93" s="14"/>
      <c r="O93" s="14"/>
      <c r="P93" s="14"/>
      <c r="Q93" s="11">
        <v>0</v>
      </c>
      <c r="V93" t="s">
        <v>27</v>
      </c>
      <c r="W93" t="s">
        <v>27</v>
      </c>
    </row>
    <row r="94" spans="1:23" x14ac:dyDescent="0.25">
      <c r="A94" t="s">
        <v>34</v>
      </c>
      <c r="B94" t="s">
        <v>35</v>
      </c>
      <c r="C94" t="s">
        <v>26</v>
      </c>
      <c r="D94" s="1">
        <v>44090</v>
      </c>
      <c r="E94" s="2">
        <v>63</v>
      </c>
      <c r="F94" s="3">
        <v>40</v>
      </c>
      <c r="G94" s="4">
        <v>0.634920634920635</v>
      </c>
      <c r="H94" s="5">
        <v>2</v>
      </c>
      <c r="I94" s="6">
        <v>2</v>
      </c>
      <c r="J94" s="7">
        <v>1</v>
      </c>
      <c r="K94" s="8">
        <v>0</v>
      </c>
      <c r="L94" s="9">
        <v>0</v>
      </c>
      <c r="M94" s="10">
        <v>0</v>
      </c>
      <c r="N94" s="14"/>
      <c r="O94" s="14"/>
      <c r="P94" s="14"/>
      <c r="Q94" s="11">
        <v>2</v>
      </c>
      <c r="V94" t="s">
        <v>27</v>
      </c>
      <c r="W94" t="s">
        <v>27</v>
      </c>
    </row>
    <row r="95" spans="1:23" x14ac:dyDescent="0.25">
      <c r="A95" t="s">
        <v>30</v>
      </c>
      <c r="B95" t="s">
        <v>31</v>
      </c>
      <c r="C95" t="s">
        <v>26</v>
      </c>
      <c r="D95" s="1">
        <v>44090</v>
      </c>
      <c r="E95" s="2">
        <v>116</v>
      </c>
      <c r="F95" s="3">
        <v>103</v>
      </c>
      <c r="G95" s="4">
        <v>0.88793103448275901</v>
      </c>
      <c r="H95" s="5">
        <v>0</v>
      </c>
      <c r="I95" s="6">
        <v>0</v>
      </c>
      <c r="J95" s="7">
        <v>0</v>
      </c>
      <c r="K95" s="8">
        <v>2</v>
      </c>
      <c r="L95" s="9">
        <v>2</v>
      </c>
      <c r="M95" s="10">
        <v>1</v>
      </c>
      <c r="N95" s="12"/>
      <c r="O95" s="13"/>
      <c r="P95" s="14"/>
      <c r="Q95" s="11">
        <v>0</v>
      </c>
      <c r="V95" t="s">
        <v>27</v>
      </c>
      <c r="W95" t="s">
        <v>27</v>
      </c>
    </row>
    <row r="96" spans="1:23" x14ac:dyDescent="0.25">
      <c r="A96" t="s">
        <v>56</v>
      </c>
      <c r="B96" t="s">
        <v>57</v>
      </c>
      <c r="C96" t="s">
        <v>26</v>
      </c>
      <c r="D96" s="1">
        <v>44090</v>
      </c>
      <c r="E96" s="2">
        <v>1524</v>
      </c>
      <c r="F96" s="3">
        <v>1224</v>
      </c>
      <c r="G96" s="4">
        <v>0.80314960629921295</v>
      </c>
      <c r="H96" s="5">
        <v>31</v>
      </c>
      <c r="I96" s="6">
        <v>24</v>
      </c>
      <c r="J96" s="7">
        <v>0.77419354838709697</v>
      </c>
      <c r="K96" s="8">
        <v>26</v>
      </c>
      <c r="L96" s="9">
        <v>24</v>
      </c>
      <c r="M96" s="10">
        <v>0.92307692307692302</v>
      </c>
      <c r="N96" s="12"/>
      <c r="O96" s="13"/>
      <c r="P96" s="14"/>
      <c r="Q96" s="11">
        <v>0</v>
      </c>
      <c r="V96" t="s">
        <v>27</v>
      </c>
      <c r="W96" t="s">
        <v>27</v>
      </c>
    </row>
    <row r="97" spans="1:23" x14ac:dyDescent="0.25">
      <c r="A97" t="s">
        <v>96</v>
      </c>
      <c r="B97" t="s">
        <v>97</v>
      </c>
      <c r="C97" t="s">
        <v>26</v>
      </c>
      <c r="D97" s="1">
        <v>44090</v>
      </c>
      <c r="E97" s="2">
        <v>203</v>
      </c>
      <c r="F97" s="3">
        <v>179</v>
      </c>
      <c r="G97" s="4">
        <v>0.88177339901477803</v>
      </c>
      <c r="H97" s="5">
        <v>13</v>
      </c>
      <c r="I97" s="6">
        <v>12</v>
      </c>
      <c r="J97" s="7">
        <v>0.92307692307692302</v>
      </c>
      <c r="K97" s="8">
        <v>15</v>
      </c>
      <c r="L97" s="9">
        <v>13</v>
      </c>
      <c r="M97" s="10">
        <v>0.86666666666666703</v>
      </c>
      <c r="N97" s="12"/>
      <c r="O97" s="13"/>
      <c r="P97" s="14"/>
      <c r="Q97" s="11">
        <v>3</v>
      </c>
      <c r="V97" t="s">
        <v>27</v>
      </c>
      <c r="W97" t="s">
        <v>27</v>
      </c>
    </row>
    <row r="98" spans="1:23" x14ac:dyDescent="0.25">
      <c r="A98" t="s">
        <v>105</v>
      </c>
      <c r="B98" t="s">
        <v>106</v>
      </c>
      <c r="C98" t="s">
        <v>26</v>
      </c>
      <c r="D98" s="1">
        <v>44090</v>
      </c>
      <c r="E98" s="2">
        <v>1094</v>
      </c>
      <c r="F98" s="3">
        <v>993</v>
      </c>
      <c r="G98" s="4">
        <v>0.90767824497257799</v>
      </c>
      <c r="H98" s="5">
        <v>30</v>
      </c>
      <c r="I98" s="6">
        <v>27</v>
      </c>
      <c r="J98" s="7">
        <v>0.9</v>
      </c>
      <c r="K98" s="8">
        <v>42</v>
      </c>
      <c r="L98" s="9">
        <v>38</v>
      </c>
      <c r="M98" s="10">
        <v>0.90476190476190499</v>
      </c>
      <c r="N98" s="14"/>
      <c r="O98" s="14"/>
      <c r="P98" s="14"/>
      <c r="Q98" s="11">
        <v>7</v>
      </c>
      <c r="V98" t="s">
        <v>27</v>
      </c>
      <c r="W98" t="s">
        <v>27</v>
      </c>
    </row>
    <row r="99" spans="1:23" x14ac:dyDescent="0.25">
      <c r="A99" t="s">
        <v>107</v>
      </c>
      <c r="B99" t="s">
        <v>108</v>
      </c>
      <c r="C99" t="s">
        <v>26</v>
      </c>
      <c r="D99" s="1">
        <v>44090</v>
      </c>
      <c r="E99" s="2">
        <v>582</v>
      </c>
      <c r="F99" s="3">
        <v>519</v>
      </c>
      <c r="G99" s="4">
        <v>0.89175257731958801</v>
      </c>
      <c r="H99" s="5">
        <v>6</v>
      </c>
      <c r="I99" s="6">
        <v>6</v>
      </c>
      <c r="J99" s="7">
        <v>1</v>
      </c>
      <c r="K99" s="8">
        <v>10</v>
      </c>
      <c r="L99" s="9">
        <v>10</v>
      </c>
      <c r="M99" s="10">
        <v>1</v>
      </c>
      <c r="N99" s="12"/>
      <c r="O99" s="13"/>
      <c r="P99" s="14"/>
      <c r="Q99" s="11">
        <v>7</v>
      </c>
      <c r="V99" t="s">
        <v>27</v>
      </c>
      <c r="W99" t="s">
        <v>27</v>
      </c>
    </row>
    <row r="100" spans="1:23" x14ac:dyDescent="0.25">
      <c r="A100" t="s">
        <v>111</v>
      </c>
      <c r="B100" t="s">
        <v>112</v>
      </c>
      <c r="C100" t="s">
        <v>26</v>
      </c>
      <c r="D100" s="1">
        <v>44090</v>
      </c>
      <c r="E100" s="2">
        <v>152</v>
      </c>
      <c r="F100" s="3">
        <v>79</v>
      </c>
      <c r="G100" s="4">
        <v>0.51973684210526305</v>
      </c>
      <c r="H100" s="5">
        <v>73</v>
      </c>
      <c r="I100" s="6">
        <v>46</v>
      </c>
      <c r="J100" s="7">
        <v>0.63013698630137005</v>
      </c>
      <c r="K100" s="8">
        <v>59</v>
      </c>
      <c r="L100" s="9">
        <v>24</v>
      </c>
      <c r="M100" s="10">
        <v>0.40677966101694901</v>
      </c>
      <c r="N100" s="12"/>
      <c r="O100" s="13"/>
      <c r="P100" s="14"/>
      <c r="Q100" s="11">
        <v>4</v>
      </c>
      <c r="V100" t="s">
        <v>27</v>
      </c>
      <c r="W100" t="s">
        <v>27</v>
      </c>
    </row>
    <row r="101" spans="1:23" x14ac:dyDescent="0.25">
      <c r="A101" t="s">
        <v>78</v>
      </c>
      <c r="B101" t="s">
        <v>79</v>
      </c>
      <c r="C101" t="s">
        <v>26</v>
      </c>
      <c r="D101" s="1">
        <v>44090</v>
      </c>
      <c r="E101" s="2">
        <v>1112</v>
      </c>
      <c r="F101" s="3">
        <v>867</v>
      </c>
      <c r="G101" s="4">
        <v>0.77967625899280601</v>
      </c>
      <c r="H101" s="5">
        <v>2</v>
      </c>
      <c r="I101" s="6">
        <v>2</v>
      </c>
      <c r="J101" s="7">
        <v>1</v>
      </c>
      <c r="K101" s="8">
        <v>0</v>
      </c>
      <c r="L101" s="9">
        <v>0</v>
      </c>
      <c r="M101" s="10">
        <v>0</v>
      </c>
      <c r="N101" s="12"/>
      <c r="O101" s="13"/>
      <c r="P101" s="14"/>
      <c r="Q101" s="11">
        <v>1</v>
      </c>
      <c r="V101" t="s">
        <v>27</v>
      </c>
      <c r="W101" t="s">
        <v>27</v>
      </c>
    </row>
    <row r="102" spans="1:23" x14ac:dyDescent="0.25">
      <c r="A102" t="s">
        <v>48</v>
      </c>
      <c r="B102" t="s">
        <v>49</v>
      </c>
      <c r="C102" t="s">
        <v>26</v>
      </c>
      <c r="D102" s="1">
        <v>44090</v>
      </c>
      <c r="E102" s="2">
        <v>451</v>
      </c>
      <c r="F102" s="3">
        <v>431</v>
      </c>
      <c r="G102" s="4">
        <v>0.955654101995565</v>
      </c>
      <c r="H102" s="5">
        <v>6</v>
      </c>
      <c r="I102" s="6">
        <v>6</v>
      </c>
      <c r="J102" s="7">
        <v>1</v>
      </c>
      <c r="K102" s="8">
        <v>3</v>
      </c>
      <c r="L102" s="9">
        <v>3</v>
      </c>
      <c r="M102" s="10">
        <v>1</v>
      </c>
      <c r="N102" s="14"/>
      <c r="O102" s="14"/>
      <c r="P102" s="14"/>
      <c r="Q102" s="11">
        <v>0</v>
      </c>
      <c r="V102" t="s">
        <v>27</v>
      </c>
      <c r="W102" t="s">
        <v>27</v>
      </c>
    </row>
    <row r="103" spans="1:23" x14ac:dyDescent="0.25">
      <c r="A103" t="s">
        <v>58</v>
      </c>
      <c r="B103" t="s">
        <v>59</v>
      </c>
      <c r="C103" t="s">
        <v>26</v>
      </c>
      <c r="D103" s="1">
        <v>44090</v>
      </c>
      <c r="E103" s="2">
        <v>108</v>
      </c>
      <c r="F103" s="3">
        <v>79</v>
      </c>
      <c r="G103" s="4">
        <v>0.73148148148148195</v>
      </c>
      <c r="H103" s="5">
        <v>0</v>
      </c>
      <c r="I103" s="6">
        <v>0</v>
      </c>
      <c r="J103" s="7">
        <v>0</v>
      </c>
      <c r="K103" s="8">
        <v>0</v>
      </c>
      <c r="L103" s="9">
        <v>0</v>
      </c>
      <c r="M103" s="10">
        <v>0</v>
      </c>
      <c r="N103" s="14"/>
      <c r="O103" s="14"/>
      <c r="P103" s="14"/>
      <c r="Q103" s="11">
        <v>1</v>
      </c>
      <c r="V103" t="s">
        <v>27</v>
      </c>
      <c r="W103" t="s">
        <v>27</v>
      </c>
    </row>
    <row r="104" spans="1:23" x14ac:dyDescent="0.25">
      <c r="A104" t="s">
        <v>94</v>
      </c>
      <c r="B104" t="s">
        <v>95</v>
      </c>
      <c r="C104" t="s">
        <v>26</v>
      </c>
      <c r="D104" s="1">
        <v>44090</v>
      </c>
      <c r="E104" s="2">
        <v>730</v>
      </c>
      <c r="F104" s="3">
        <v>642</v>
      </c>
      <c r="G104" s="4">
        <v>0.87945205479452104</v>
      </c>
      <c r="H104" s="5">
        <v>8</v>
      </c>
      <c r="I104" s="6">
        <v>7</v>
      </c>
      <c r="J104" s="7">
        <v>0.875</v>
      </c>
      <c r="K104" s="8">
        <v>3</v>
      </c>
      <c r="L104" s="9">
        <v>3</v>
      </c>
      <c r="M104" s="10">
        <v>1</v>
      </c>
      <c r="N104" s="14"/>
      <c r="O104" s="14"/>
      <c r="P104" s="14"/>
      <c r="Q104" s="11">
        <v>1</v>
      </c>
      <c r="V104" t="s">
        <v>27</v>
      </c>
      <c r="W104" t="s">
        <v>27</v>
      </c>
    </row>
    <row r="105" spans="1:23" x14ac:dyDescent="0.25">
      <c r="A105" t="s">
        <v>60</v>
      </c>
      <c r="B105" t="s">
        <v>61</v>
      </c>
      <c r="C105" t="s">
        <v>26</v>
      </c>
      <c r="D105" s="1">
        <v>44090</v>
      </c>
      <c r="E105" s="2">
        <v>489</v>
      </c>
      <c r="F105" s="3">
        <v>366</v>
      </c>
      <c r="G105" s="4">
        <v>0.748466257668712</v>
      </c>
      <c r="H105" s="5">
        <v>3</v>
      </c>
      <c r="I105" s="6">
        <v>2</v>
      </c>
      <c r="J105" s="7">
        <v>0.66666666666666696</v>
      </c>
      <c r="K105" s="8">
        <v>1</v>
      </c>
      <c r="L105" s="9">
        <v>0</v>
      </c>
      <c r="M105" s="10">
        <v>0</v>
      </c>
      <c r="N105" s="12"/>
      <c r="O105" s="13"/>
      <c r="P105" s="14"/>
      <c r="Q105" s="11">
        <v>0</v>
      </c>
      <c r="V105" t="s">
        <v>27</v>
      </c>
      <c r="W105" t="s">
        <v>27</v>
      </c>
    </row>
    <row r="106" spans="1:23" x14ac:dyDescent="0.25">
      <c r="A106" t="s">
        <v>68</v>
      </c>
      <c r="B106" t="s">
        <v>69</v>
      </c>
      <c r="C106" t="s">
        <v>26</v>
      </c>
      <c r="D106" s="1">
        <v>44090</v>
      </c>
      <c r="E106" s="2">
        <v>1220</v>
      </c>
      <c r="F106" s="3">
        <v>1162</v>
      </c>
      <c r="G106" s="4">
        <v>0.95245901639344299</v>
      </c>
      <c r="H106" s="5">
        <v>4</v>
      </c>
      <c r="I106" s="6">
        <v>4</v>
      </c>
      <c r="J106" s="7">
        <v>1</v>
      </c>
      <c r="K106" s="8">
        <v>0</v>
      </c>
      <c r="L106" s="9">
        <v>0</v>
      </c>
      <c r="M106" s="10">
        <v>0</v>
      </c>
      <c r="N106" s="12"/>
      <c r="O106" s="13"/>
      <c r="P106" s="14"/>
      <c r="Q106" s="11">
        <v>0</v>
      </c>
      <c r="V106" t="s">
        <v>27</v>
      </c>
      <c r="W106" t="s">
        <v>27</v>
      </c>
    </row>
    <row r="107" spans="1:23" x14ac:dyDescent="0.25">
      <c r="A107" t="s">
        <v>70</v>
      </c>
      <c r="B107" t="s">
        <v>71</v>
      </c>
      <c r="C107" t="s">
        <v>26</v>
      </c>
      <c r="D107" s="1">
        <v>44090</v>
      </c>
      <c r="E107" s="2">
        <v>742</v>
      </c>
      <c r="F107" s="3">
        <v>652</v>
      </c>
      <c r="G107" s="4">
        <v>0.87870619946091599</v>
      </c>
      <c r="H107" s="5">
        <v>2</v>
      </c>
      <c r="I107" s="6">
        <v>2</v>
      </c>
      <c r="J107" s="7">
        <v>1</v>
      </c>
      <c r="K107" s="8">
        <v>10</v>
      </c>
      <c r="L107" s="9">
        <v>8</v>
      </c>
      <c r="M107" s="10">
        <v>0.8</v>
      </c>
      <c r="N107" s="12"/>
      <c r="O107" s="13"/>
      <c r="P107" s="14"/>
      <c r="Q107" s="11">
        <v>1</v>
      </c>
      <c r="V107" t="s">
        <v>27</v>
      </c>
      <c r="W107" t="s">
        <v>27</v>
      </c>
    </row>
    <row r="108" spans="1:23" x14ac:dyDescent="0.25">
      <c r="A108" t="s">
        <v>32</v>
      </c>
      <c r="B108" t="s">
        <v>33</v>
      </c>
      <c r="C108" t="s">
        <v>26</v>
      </c>
      <c r="D108" s="1">
        <v>44090</v>
      </c>
      <c r="E108" s="2">
        <v>87</v>
      </c>
      <c r="F108" s="3">
        <v>58</v>
      </c>
      <c r="G108" s="4">
        <v>0.66666666666666696</v>
      </c>
      <c r="H108" s="5">
        <v>0</v>
      </c>
      <c r="I108" s="6">
        <v>0</v>
      </c>
      <c r="J108" s="7">
        <v>0</v>
      </c>
      <c r="K108" s="8">
        <v>3</v>
      </c>
      <c r="L108" s="9">
        <v>0</v>
      </c>
      <c r="M108" s="10">
        <v>0</v>
      </c>
      <c r="N108" s="14"/>
      <c r="O108" s="14"/>
      <c r="P108" s="14"/>
      <c r="Q108" s="11">
        <v>1</v>
      </c>
      <c r="V108" t="s">
        <v>27</v>
      </c>
      <c r="W108" t="s">
        <v>27</v>
      </c>
    </row>
    <row r="109" spans="1:23" x14ac:dyDescent="0.25">
      <c r="A109" t="s">
        <v>127</v>
      </c>
      <c r="B109" t="s">
        <v>128</v>
      </c>
      <c r="C109" t="s">
        <v>26</v>
      </c>
      <c r="D109" s="1">
        <v>44090</v>
      </c>
      <c r="E109" s="2">
        <v>36</v>
      </c>
      <c r="F109" s="3">
        <v>31</v>
      </c>
      <c r="G109" s="4">
        <v>0.86111111111111105</v>
      </c>
      <c r="H109" s="5">
        <v>30</v>
      </c>
      <c r="I109" s="6">
        <v>26</v>
      </c>
      <c r="J109" s="7">
        <v>0.86666666666666703</v>
      </c>
      <c r="K109" s="8">
        <v>6</v>
      </c>
      <c r="L109" s="9">
        <v>4</v>
      </c>
      <c r="M109" s="10">
        <v>0.66666666666666696</v>
      </c>
      <c r="N109" s="12"/>
      <c r="O109" s="13"/>
      <c r="P109" s="14"/>
      <c r="Q109" s="11">
        <v>0</v>
      </c>
      <c r="V109" t="s">
        <v>27</v>
      </c>
      <c r="W109" t="s">
        <v>27</v>
      </c>
    </row>
    <row r="110" spans="1:23" x14ac:dyDescent="0.25">
      <c r="A110" t="s">
        <v>123</v>
      </c>
      <c r="B110" t="s">
        <v>124</v>
      </c>
      <c r="C110" t="s">
        <v>26</v>
      </c>
      <c r="D110" s="1">
        <v>44090</v>
      </c>
      <c r="E110" s="2">
        <v>723</v>
      </c>
      <c r="F110" s="3">
        <v>625</v>
      </c>
      <c r="G110" s="4">
        <v>0.86445366528354095</v>
      </c>
      <c r="H110" s="5">
        <v>13</v>
      </c>
      <c r="I110" s="6">
        <v>11</v>
      </c>
      <c r="J110" s="7">
        <v>0.84615384615384603</v>
      </c>
      <c r="K110" s="8">
        <v>20</v>
      </c>
      <c r="L110" s="9">
        <v>12</v>
      </c>
      <c r="M110" s="10">
        <v>0.6</v>
      </c>
      <c r="N110" s="12"/>
      <c r="O110" s="13"/>
      <c r="P110" s="14"/>
      <c r="Q110" s="11">
        <v>2</v>
      </c>
      <c r="V110" t="s">
        <v>27</v>
      </c>
      <c r="W110" t="s">
        <v>27</v>
      </c>
    </row>
    <row r="111" spans="1:23" x14ac:dyDescent="0.25">
      <c r="A111" t="s">
        <v>84</v>
      </c>
      <c r="B111" t="s">
        <v>85</v>
      </c>
      <c r="C111" t="s">
        <v>26</v>
      </c>
      <c r="D111" s="1">
        <v>44090</v>
      </c>
      <c r="E111" s="2">
        <v>747</v>
      </c>
      <c r="F111" s="3">
        <v>621</v>
      </c>
      <c r="G111" s="4">
        <v>0.83132530120481896</v>
      </c>
      <c r="H111" s="5">
        <v>64</v>
      </c>
      <c r="I111" s="6">
        <v>52</v>
      </c>
      <c r="J111" s="7">
        <v>0.8125</v>
      </c>
      <c r="K111" s="8">
        <v>41</v>
      </c>
      <c r="L111" s="9">
        <v>35</v>
      </c>
      <c r="M111" s="10">
        <v>0.85365853658536595</v>
      </c>
      <c r="N111" s="14"/>
      <c r="O111" s="14"/>
      <c r="P111" s="14"/>
      <c r="Q111" s="11">
        <v>2</v>
      </c>
      <c r="V111" t="s">
        <v>27</v>
      </c>
      <c r="W111" t="s">
        <v>27</v>
      </c>
    </row>
    <row r="112" spans="1:23" x14ac:dyDescent="0.25">
      <c r="A112" t="s">
        <v>52</v>
      </c>
      <c r="B112" t="s">
        <v>53</v>
      </c>
      <c r="C112" t="s">
        <v>26</v>
      </c>
      <c r="D112" s="1">
        <v>44090</v>
      </c>
      <c r="E112" s="2">
        <v>676</v>
      </c>
      <c r="F112" s="3">
        <v>607</v>
      </c>
      <c r="G112" s="4">
        <v>0.89792899408283999</v>
      </c>
      <c r="H112" s="5">
        <v>15</v>
      </c>
      <c r="I112" s="6">
        <v>15</v>
      </c>
      <c r="J112" s="7">
        <v>1</v>
      </c>
      <c r="K112" s="8">
        <v>23</v>
      </c>
      <c r="L112" s="9">
        <v>20</v>
      </c>
      <c r="M112" s="10">
        <v>0.86956521739130399</v>
      </c>
      <c r="N112" s="12"/>
      <c r="O112" s="13"/>
      <c r="P112" s="14"/>
      <c r="Q112" s="11">
        <v>4</v>
      </c>
      <c r="V112" t="s">
        <v>27</v>
      </c>
      <c r="W112" t="s">
        <v>27</v>
      </c>
    </row>
    <row r="113" spans="1:23" x14ac:dyDescent="0.25">
      <c r="A113" t="s">
        <v>90</v>
      </c>
      <c r="B113" t="s">
        <v>91</v>
      </c>
      <c r="C113" t="s">
        <v>26</v>
      </c>
      <c r="D113" s="1">
        <v>44090</v>
      </c>
      <c r="E113" s="2">
        <v>292</v>
      </c>
      <c r="F113" s="3">
        <v>246</v>
      </c>
      <c r="G113" s="4">
        <v>0.84246575342465801</v>
      </c>
      <c r="H113" s="5">
        <v>11</v>
      </c>
      <c r="I113" s="6">
        <v>11</v>
      </c>
      <c r="J113" s="7">
        <v>1</v>
      </c>
      <c r="K113" s="8">
        <v>5</v>
      </c>
      <c r="L113" s="9">
        <v>4</v>
      </c>
      <c r="M113" s="10">
        <v>0.8</v>
      </c>
      <c r="N113" s="12"/>
      <c r="O113" s="13"/>
      <c r="P113" s="14"/>
      <c r="Q113" s="11">
        <v>2</v>
      </c>
      <c r="V113" t="s">
        <v>27</v>
      </c>
      <c r="W113" t="s">
        <v>27</v>
      </c>
    </row>
    <row r="114" spans="1:23" x14ac:dyDescent="0.25">
      <c r="A114" t="s">
        <v>44</v>
      </c>
      <c r="B114" t="s">
        <v>45</v>
      </c>
      <c r="C114" t="s">
        <v>46</v>
      </c>
      <c r="D114" s="1">
        <v>44090</v>
      </c>
      <c r="E114" s="2">
        <v>757</v>
      </c>
      <c r="F114" s="3">
        <v>536</v>
      </c>
      <c r="G114" s="4">
        <v>0.70805812417437297</v>
      </c>
      <c r="H114" s="5">
        <v>105</v>
      </c>
      <c r="I114" s="6">
        <v>72</v>
      </c>
      <c r="J114" s="7">
        <v>0.68571428571428605</v>
      </c>
      <c r="K114" s="8">
        <v>33</v>
      </c>
      <c r="L114" s="9">
        <v>26</v>
      </c>
      <c r="M114" s="10">
        <v>0.78787878787878796</v>
      </c>
      <c r="N114" s="12"/>
      <c r="O114" s="13"/>
      <c r="P114" s="14"/>
      <c r="Q114" s="11">
        <v>0</v>
      </c>
      <c r="V114" t="s">
        <v>47</v>
      </c>
      <c r="W114" t="s">
        <v>27</v>
      </c>
    </row>
    <row r="115" spans="1:23" x14ac:dyDescent="0.25">
      <c r="A115" t="s">
        <v>86</v>
      </c>
      <c r="B115" t="s">
        <v>87</v>
      </c>
      <c r="C115" t="s">
        <v>26</v>
      </c>
      <c r="D115" s="1">
        <v>44090</v>
      </c>
      <c r="E115" s="2">
        <v>677</v>
      </c>
      <c r="F115" s="3">
        <v>574</v>
      </c>
      <c r="G115" s="4">
        <v>0.84785819793205297</v>
      </c>
      <c r="H115" s="5">
        <v>18</v>
      </c>
      <c r="I115" s="6">
        <v>17</v>
      </c>
      <c r="J115" s="7">
        <v>0.94444444444444398</v>
      </c>
      <c r="K115" s="8">
        <v>6</v>
      </c>
      <c r="L115" s="9">
        <v>6</v>
      </c>
      <c r="M115" s="10">
        <v>1</v>
      </c>
      <c r="N115" s="12"/>
      <c r="O115" s="13"/>
      <c r="P115" s="14"/>
      <c r="Q115" s="11">
        <v>2</v>
      </c>
      <c r="V115" t="s">
        <v>27</v>
      </c>
      <c r="W115" t="s">
        <v>27</v>
      </c>
    </row>
    <row r="116" spans="1:23" x14ac:dyDescent="0.25">
      <c r="A116" t="s">
        <v>76</v>
      </c>
      <c r="B116" t="s">
        <v>77</v>
      </c>
      <c r="C116" t="s">
        <v>26</v>
      </c>
      <c r="D116" s="1">
        <v>44090</v>
      </c>
      <c r="E116" s="2">
        <v>1120</v>
      </c>
      <c r="F116" s="3">
        <v>950</v>
      </c>
      <c r="G116" s="4">
        <v>0.84821428571428603</v>
      </c>
      <c r="H116" s="5">
        <v>33</v>
      </c>
      <c r="I116" s="6">
        <v>30</v>
      </c>
      <c r="J116" s="7">
        <v>0.90909090909090895</v>
      </c>
      <c r="K116" s="8">
        <v>18</v>
      </c>
      <c r="L116" s="9">
        <v>16</v>
      </c>
      <c r="M116" s="10">
        <v>0.88888888888888895</v>
      </c>
      <c r="N116" s="14"/>
      <c r="O116" s="14"/>
      <c r="P116" s="14"/>
      <c r="Q116" s="11">
        <v>3</v>
      </c>
      <c r="V116" t="s">
        <v>27</v>
      </c>
      <c r="W116" t="s">
        <v>27</v>
      </c>
    </row>
    <row r="117" spans="1:23" x14ac:dyDescent="0.25">
      <c r="A117" t="s">
        <v>24</v>
      </c>
      <c r="B117" t="s">
        <v>25</v>
      </c>
      <c r="C117" t="s">
        <v>26</v>
      </c>
      <c r="D117" s="1">
        <v>44090</v>
      </c>
      <c r="E117" s="2">
        <v>64</v>
      </c>
      <c r="F117" s="3">
        <v>46</v>
      </c>
      <c r="G117" s="4">
        <v>0.71875</v>
      </c>
      <c r="H117" s="5">
        <v>1</v>
      </c>
      <c r="I117" s="6">
        <v>1</v>
      </c>
      <c r="J117" s="7">
        <v>1</v>
      </c>
      <c r="K117" s="8">
        <v>2</v>
      </c>
      <c r="L117" s="9">
        <v>1</v>
      </c>
      <c r="M117" s="10">
        <v>0.5</v>
      </c>
      <c r="N117" s="12"/>
      <c r="O117" s="13"/>
      <c r="P117" s="14"/>
      <c r="Q117" s="11">
        <v>1</v>
      </c>
      <c r="V117" t="s">
        <v>27</v>
      </c>
      <c r="W117" t="s">
        <v>27</v>
      </c>
    </row>
    <row r="118" spans="1:23" x14ac:dyDescent="0.25">
      <c r="A118" t="s">
        <v>117</v>
      </c>
      <c r="B118" t="s">
        <v>118</v>
      </c>
      <c r="C118" t="s">
        <v>26</v>
      </c>
      <c r="D118" s="1">
        <v>44090</v>
      </c>
      <c r="E118" s="2">
        <v>533</v>
      </c>
      <c r="F118" s="3">
        <v>459</v>
      </c>
      <c r="G118" s="4">
        <v>0.86116322701688597</v>
      </c>
      <c r="H118" s="5">
        <v>13</v>
      </c>
      <c r="I118" s="6">
        <v>13</v>
      </c>
      <c r="J118" s="7">
        <v>1</v>
      </c>
      <c r="K118" s="8">
        <v>5</v>
      </c>
      <c r="L118" s="9">
        <v>5</v>
      </c>
      <c r="M118" s="10">
        <v>1</v>
      </c>
      <c r="N118" s="14"/>
      <c r="O118" s="14"/>
      <c r="P118" s="14"/>
      <c r="Q118" s="11">
        <v>1</v>
      </c>
      <c r="V118" t="s">
        <v>27</v>
      </c>
      <c r="W118" t="s">
        <v>27</v>
      </c>
    </row>
    <row r="119" spans="1:23" x14ac:dyDescent="0.25">
      <c r="A119" t="s">
        <v>42</v>
      </c>
      <c r="B119" t="s">
        <v>43</v>
      </c>
      <c r="C119" t="s">
        <v>26</v>
      </c>
      <c r="D119" s="1">
        <v>44090</v>
      </c>
      <c r="E119" s="2">
        <v>972</v>
      </c>
      <c r="F119" s="3">
        <v>927</v>
      </c>
      <c r="G119" s="4">
        <v>0.95370370370370405</v>
      </c>
      <c r="H119" s="5">
        <v>3</v>
      </c>
      <c r="I119" s="6">
        <v>3</v>
      </c>
      <c r="J119" s="7">
        <v>1</v>
      </c>
      <c r="K119" s="8">
        <v>4</v>
      </c>
      <c r="L119" s="9">
        <v>4</v>
      </c>
      <c r="M119" s="10">
        <v>1</v>
      </c>
      <c r="N119" s="14"/>
      <c r="O119" s="14"/>
      <c r="P119" s="14"/>
      <c r="Q119" s="11">
        <v>3</v>
      </c>
      <c r="V119" t="s">
        <v>27</v>
      </c>
      <c r="W119" t="s">
        <v>27</v>
      </c>
    </row>
    <row r="120" spans="1:23" x14ac:dyDescent="0.25">
      <c r="A120" t="s">
        <v>115</v>
      </c>
      <c r="B120" t="s">
        <v>116</v>
      </c>
      <c r="C120" t="s">
        <v>26</v>
      </c>
      <c r="D120" s="1">
        <v>44090</v>
      </c>
      <c r="E120" s="2">
        <v>385</v>
      </c>
      <c r="F120" s="3">
        <v>341</v>
      </c>
      <c r="G120" s="4">
        <v>0.88571428571428601</v>
      </c>
      <c r="H120" s="5">
        <v>8</v>
      </c>
      <c r="I120" s="6">
        <v>7</v>
      </c>
      <c r="J120" s="7">
        <v>0.875</v>
      </c>
      <c r="K120" s="8">
        <v>7</v>
      </c>
      <c r="L120" s="9">
        <v>7</v>
      </c>
      <c r="M120" s="10">
        <v>1</v>
      </c>
      <c r="N120" s="12"/>
      <c r="O120" s="13"/>
      <c r="P120" s="14"/>
      <c r="Q120" s="11">
        <v>0</v>
      </c>
      <c r="V120" t="s">
        <v>27</v>
      </c>
      <c r="W120" t="s">
        <v>27</v>
      </c>
    </row>
    <row r="121" spans="1:23" x14ac:dyDescent="0.25">
      <c r="A121" t="s">
        <v>125</v>
      </c>
      <c r="B121" t="s">
        <v>126</v>
      </c>
      <c r="C121" t="s">
        <v>26</v>
      </c>
      <c r="D121" s="1">
        <v>44090</v>
      </c>
      <c r="E121" s="2">
        <v>992</v>
      </c>
      <c r="F121" s="3">
        <v>936</v>
      </c>
      <c r="G121" s="4">
        <v>0.94354838709677402</v>
      </c>
      <c r="H121" s="5">
        <v>30</v>
      </c>
      <c r="I121" s="6">
        <v>28</v>
      </c>
      <c r="J121" s="7">
        <v>0.93333333333333302</v>
      </c>
      <c r="K121" s="8">
        <v>19</v>
      </c>
      <c r="L121" s="9">
        <v>16</v>
      </c>
      <c r="M121" s="10">
        <v>0.84210526315789502</v>
      </c>
      <c r="N121" s="12"/>
      <c r="O121" s="13"/>
      <c r="P121" s="14"/>
      <c r="Q121" s="11">
        <v>2</v>
      </c>
      <c r="V121" t="s">
        <v>27</v>
      </c>
      <c r="W121" t="s">
        <v>27</v>
      </c>
    </row>
    <row r="122" spans="1:23" x14ac:dyDescent="0.25">
      <c r="A122" t="s">
        <v>38</v>
      </c>
      <c r="B122" t="s">
        <v>39</v>
      </c>
      <c r="C122" t="s">
        <v>26</v>
      </c>
      <c r="D122" s="1">
        <v>44090</v>
      </c>
      <c r="E122" s="2">
        <v>606</v>
      </c>
      <c r="F122" s="3">
        <v>525</v>
      </c>
      <c r="G122" s="4">
        <v>0.866336633663366</v>
      </c>
      <c r="H122" s="5">
        <v>10</v>
      </c>
      <c r="I122" s="6">
        <v>10</v>
      </c>
      <c r="J122" s="7">
        <v>1</v>
      </c>
      <c r="K122" s="8">
        <v>13</v>
      </c>
      <c r="L122" s="9">
        <v>13</v>
      </c>
      <c r="M122" s="10">
        <v>1</v>
      </c>
      <c r="N122" s="12"/>
      <c r="O122" s="13"/>
      <c r="P122" s="14"/>
      <c r="Q122" s="11">
        <v>0</v>
      </c>
      <c r="V122" t="s">
        <v>27</v>
      </c>
      <c r="W122" t="s">
        <v>27</v>
      </c>
    </row>
    <row r="123" spans="1:23" x14ac:dyDescent="0.25">
      <c r="A123" t="s">
        <v>119</v>
      </c>
      <c r="B123" t="s">
        <v>120</v>
      </c>
      <c r="C123" t="s">
        <v>26</v>
      </c>
      <c r="D123" s="1">
        <v>44090</v>
      </c>
      <c r="E123" s="2">
        <v>450</v>
      </c>
      <c r="F123" s="3">
        <v>405</v>
      </c>
      <c r="G123" s="4">
        <v>0.9</v>
      </c>
      <c r="H123" s="5">
        <v>11</v>
      </c>
      <c r="I123" s="6">
        <v>9</v>
      </c>
      <c r="J123" s="7">
        <v>0.81818181818181801</v>
      </c>
      <c r="K123" s="8">
        <v>6</v>
      </c>
      <c r="L123" s="9">
        <v>6</v>
      </c>
      <c r="M123" s="10">
        <v>1</v>
      </c>
      <c r="N123" s="14"/>
      <c r="O123" s="14"/>
      <c r="P123" s="14"/>
      <c r="Q123" s="11">
        <v>0</v>
      </c>
      <c r="V123" t="s">
        <v>27</v>
      </c>
      <c r="W123" t="s">
        <v>27</v>
      </c>
    </row>
    <row r="124" spans="1:23" x14ac:dyDescent="0.25">
      <c r="A124" t="s">
        <v>80</v>
      </c>
      <c r="B124" t="s">
        <v>81</v>
      </c>
      <c r="C124" t="s">
        <v>26</v>
      </c>
      <c r="D124" s="1">
        <v>44090</v>
      </c>
      <c r="E124" s="2">
        <v>1237</v>
      </c>
      <c r="F124" s="3">
        <v>1010</v>
      </c>
      <c r="G124" s="4">
        <v>0.81649151172190804</v>
      </c>
      <c r="H124" s="5">
        <v>40</v>
      </c>
      <c r="I124" s="6">
        <v>34</v>
      </c>
      <c r="J124" s="7">
        <v>0.85</v>
      </c>
      <c r="K124" s="8">
        <v>25</v>
      </c>
      <c r="L124" s="9">
        <v>20</v>
      </c>
      <c r="M124" s="10">
        <v>0.8</v>
      </c>
      <c r="N124" s="12"/>
      <c r="O124" s="13"/>
      <c r="P124" s="14"/>
      <c r="Q124" s="11">
        <v>2</v>
      </c>
      <c r="V124" t="s">
        <v>27</v>
      </c>
      <c r="W124" t="s">
        <v>27</v>
      </c>
    </row>
    <row r="125" spans="1:23" x14ac:dyDescent="0.25">
      <c r="A125" t="s">
        <v>66</v>
      </c>
      <c r="B125" t="s">
        <v>67</v>
      </c>
      <c r="C125" t="s">
        <v>26</v>
      </c>
      <c r="D125" s="1">
        <v>44090</v>
      </c>
      <c r="E125" s="2">
        <v>1075</v>
      </c>
      <c r="F125" s="3">
        <v>858</v>
      </c>
      <c r="G125" s="4">
        <v>0.79813953488372102</v>
      </c>
      <c r="H125" s="5">
        <v>2</v>
      </c>
      <c r="I125" s="6">
        <v>6</v>
      </c>
      <c r="J125" s="7">
        <v>3</v>
      </c>
      <c r="K125" s="8">
        <v>6</v>
      </c>
      <c r="L125" s="9">
        <v>2</v>
      </c>
      <c r="M125" s="10">
        <v>0.33333333333333298</v>
      </c>
      <c r="N125" s="14"/>
      <c r="O125" s="14"/>
      <c r="P125" s="14"/>
      <c r="Q125" s="11">
        <v>4</v>
      </c>
      <c r="V125" t="s">
        <v>27</v>
      </c>
      <c r="W125" t="s">
        <v>27</v>
      </c>
    </row>
    <row r="126" spans="1:23" x14ac:dyDescent="0.25">
      <c r="A126" t="s">
        <v>100</v>
      </c>
      <c r="B126" t="s">
        <v>101</v>
      </c>
      <c r="C126" t="s">
        <v>46</v>
      </c>
      <c r="D126" s="1">
        <v>44090</v>
      </c>
      <c r="E126" s="2">
        <v>668</v>
      </c>
      <c r="F126" s="3">
        <v>518</v>
      </c>
      <c r="G126" s="4">
        <v>0.77544910179640703</v>
      </c>
      <c r="H126" s="5">
        <v>8</v>
      </c>
      <c r="I126" s="6">
        <v>8</v>
      </c>
      <c r="J126" s="7">
        <v>1</v>
      </c>
      <c r="K126" s="8">
        <v>11</v>
      </c>
      <c r="L126" s="9">
        <v>11</v>
      </c>
      <c r="M126" s="10">
        <v>1</v>
      </c>
      <c r="N126" s="12">
        <v>1</v>
      </c>
      <c r="O126" s="13">
        <v>86</v>
      </c>
      <c r="P126" s="14">
        <v>0</v>
      </c>
      <c r="Q126" s="11">
        <v>0</v>
      </c>
      <c r="V126" t="s">
        <v>102</v>
      </c>
      <c r="W126" t="s">
        <v>27</v>
      </c>
    </row>
    <row r="127" spans="1:23" x14ac:dyDescent="0.25">
      <c r="A127" t="s">
        <v>36</v>
      </c>
      <c r="B127" t="s">
        <v>37</v>
      </c>
      <c r="C127" t="s">
        <v>26</v>
      </c>
      <c r="D127" s="1">
        <v>44090</v>
      </c>
      <c r="E127" s="2">
        <v>692</v>
      </c>
      <c r="F127" s="3">
        <v>615</v>
      </c>
      <c r="G127" s="4">
        <v>0.88872832369942201</v>
      </c>
      <c r="H127" s="5">
        <v>4</v>
      </c>
      <c r="I127" s="6">
        <v>4</v>
      </c>
      <c r="J127" s="7">
        <v>1</v>
      </c>
      <c r="K127" s="8">
        <v>27</v>
      </c>
      <c r="L127" s="9">
        <v>27</v>
      </c>
      <c r="M127" s="10">
        <v>1</v>
      </c>
      <c r="N127" s="12"/>
      <c r="O127" s="13"/>
      <c r="P127" s="14"/>
      <c r="Q127" s="11">
        <v>0</v>
      </c>
      <c r="V127" t="s">
        <v>27</v>
      </c>
      <c r="W127" t="s">
        <v>27</v>
      </c>
    </row>
    <row r="128" spans="1:23" x14ac:dyDescent="0.25">
      <c r="A128" t="s">
        <v>40</v>
      </c>
      <c r="B128" t="s">
        <v>41</v>
      </c>
      <c r="C128" t="s">
        <v>26</v>
      </c>
      <c r="D128" s="1">
        <v>44090</v>
      </c>
      <c r="E128" s="2">
        <v>852</v>
      </c>
      <c r="F128" s="3">
        <v>723</v>
      </c>
      <c r="G128" s="4">
        <v>0.84859154929577496</v>
      </c>
      <c r="H128" s="5">
        <v>31</v>
      </c>
      <c r="I128" s="6">
        <v>27</v>
      </c>
      <c r="J128" s="7">
        <v>0.87096774193548399</v>
      </c>
      <c r="K128" s="8">
        <v>29</v>
      </c>
      <c r="L128" s="9">
        <v>25</v>
      </c>
      <c r="M128" s="10">
        <v>0.86206896551724099</v>
      </c>
      <c r="N128" s="12"/>
      <c r="O128" s="13"/>
      <c r="P128" s="14"/>
      <c r="Q128" s="11">
        <v>3</v>
      </c>
      <c r="V128" t="s">
        <v>27</v>
      </c>
      <c r="W128" t="s">
        <v>27</v>
      </c>
    </row>
    <row r="129" spans="1:23" x14ac:dyDescent="0.25">
      <c r="A129" t="s">
        <v>92</v>
      </c>
      <c r="B129" t="s">
        <v>93</v>
      </c>
      <c r="C129" t="s">
        <v>26</v>
      </c>
      <c r="D129" s="1">
        <v>44090</v>
      </c>
      <c r="E129" s="2">
        <v>406</v>
      </c>
      <c r="F129" s="3">
        <v>355</v>
      </c>
      <c r="G129" s="4">
        <v>0.87438423645320196</v>
      </c>
      <c r="H129" s="5">
        <v>2</v>
      </c>
      <c r="I129" s="6">
        <v>2</v>
      </c>
      <c r="J129" s="7">
        <v>1</v>
      </c>
      <c r="K129" s="8">
        <v>47</v>
      </c>
      <c r="L129" s="9">
        <v>42</v>
      </c>
      <c r="M129" s="10">
        <v>0.89361702127659604</v>
      </c>
      <c r="N129" s="14"/>
      <c r="O129" s="14"/>
      <c r="P129" s="14"/>
      <c r="Q129" s="11">
        <v>0</v>
      </c>
      <c r="V129" t="s">
        <v>27</v>
      </c>
      <c r="W129" t="s">
        <v>27</v>
      </c>
    </row>
    <row r="130" spans="1:23" x14ac:dyDescent="0.25">
      <c r="A130" t="s">
        <v>54</v>
      </c>
      <c r="B130" t="s">
        <v>55</v>
      </c>
      <c r="C130" t="s">
        <v>26</v>
      </c>
      <c r="D130" s="1">
        <v>44090</v>
      </c>
      <c r="E130" s="2">
        <v>3446</v>
      </c>
      <c r="F130" s="3">
        <v>2059</v>
      </c>
      <c r="G130" s="4">
        <v>0.59750435287289605</v>
      </c>
      <c r="H130" s="5">
        <v>84</v>
      </c>
      <c r="I130" s="6">
        <v>46</v>
      </c>
      <c r="J130" s="7">
        <v>0.547619047619048</v>
      </c>
      <c r="K130" s="8">
        <v>35</v>
      </c>
      <c r="L130" s="9">
        <v>14</v>
      </c>
      <c r="M130" s="10">
        <v>0.4</v>
      </c>
      <c r="N130" s="12"/>
      <c r="O130" s="13"/>
      <c r="P130" s="14"/>
      <c r="Q130" s="11">
        <v>10</v>
      </c>
      <c r="V130" t="s">
        <v>27</v>
      </c>
      <c r="W130" t="s">
        <v>27</v>
      </c>
    </row>
    <row r="131" spans="1:23" s="25" customFormat="1" x14ac:dyDescent="0.25">
      <c r="D131" s="26"/>
      <c r="E131" s="27">
        <f>SUM(E89:E130)</f>
        <v>28709</v>
      </c>
      <c r="F131" s="27">
        <f>SUM(F89:F130)</f>
        <v>23505</v>
      </c>
      <c r="G131" s="28">
        <f>Table1[[#This Row],[Attending pupils]]/Table1[[#This Row],[Total pupils]]</f>
        <v>0.81873280156048622</v>
      </c>
      <c r="H131" s="27">
        <f>SUM(H89:H130)</f>
        <v>1094</v>
      </c>
      <c r="I131" s="27">
        <f>SUM(I89:I130)</f>
        <v>867</v>
      </c>
      <c r="J131" s="28">
        <f>Table1[[#This Row],[Attending pupils with EHCP]]/Table1[[#This Row],[Total pupils with EHCP]]</f>
        <v>0.7925045703839122</v>
      </c>
      <c r="K131" s="27">
        <f>SUM(K89:K130)</f>
        <v>687</v>
      </c>
      <c r="L131" s="27">
        <f>SUM(L89:L130)</f>
        <v>531</v>
      </c>
      <c r="M131" s="28">
        <f>Table1[[#This Row],[Attending pupils with social worker]]/Table1[[#This Row],[Total pupils with social worker]]</f>
        <v>0.77292576419213976</v>
      </c>
      <c r="N131" s="27">
        <f t="shared" ref="N131:U131" si="2">SUM(N89:N130)</f>
        <v>2</v>
      </c>
      <c r="O131" s="27">
        <f t="shared" si="2"/>
        <v>100</v>
      </c>
      <c r="P131" s="27">
        <f t="shared" si="2"/>
        <v>48</v>
      </c>
      <c r="Q131" s="27">
        <f t="shared" si="2"/>
        <v>78</v>
      </c>
      <c r="R131" s="27">
        <f t="shared" si="2"/>
        <v>0</v>
      </c>
      <c r="S131" s="27">
        <f t="shared" si="2"/>
        <v>0</v>
      </c>
      <c r="T131" s="27">
        <f t="shared" si="2"/>
        <v>0</v>
      </c>
      <c r="U131" s="27">
        <f t="shared" si="2"/>
        <v>0</v>
      </c>
    </row>
    <row r="132" spans="1:23" x14ac:dyDescent="0.25">
      <c r="A132" t="s">
        <v>121</v>
      </c>
      <c r="B132" t="s">
        <v>122</v>
      </c>
      <c r="C132" t="s">
        <v>26</v>
      </c>
      <c r="D132" s="1">
        <v>44091</v>
      </c>
      <c r="E132" s="2">
        <v>321</v>
      </c>
      <c r="F132" s="3">
        <v>232</v>
      </c>
      <c r="G132" s="4">
        <v>0.72274143302180704</v>
      </c>
      <c r="H132" s="5">
        <v>321</v>
      </c>
      <c r="I132" s="6">
        <v>232</v>
      </c>
      <c r="J132" s="7">
        <v>0.72274143302180704</v>
      </c>
      <c r="K132" s="8">
        <v>75</v>
      </c>
      <c r="L132" s="9">
        <v>44</v>
      </c>
      <c r="M132" s="10">
        <v>0.586666666666667</v>
      </c>
      <c r="N132" s="12"/>
      <c r="O132" s="13"/>
      <c r="P132" s="14"/>
      <c r="Q132" s="11">
        <v>0</v>
      </c>
      <c r="V132" t="s">
        <v>27</v>
      </c>
      <c r="W132" t="s">
        <v>27</v>
      </c>
    </row>
    <row r="133" spans="1:23" x14ac:dyDescent="0.25">
      <c r="A133" t="s">
        <v>28</v>
      </c>
      <c r="B133" t="s">
        <v>29</v>
      </c>
      <c r="C133" t="s">
        <v>26</v>
      </c>
      <c r="D133" s="1">
        <v>44091</v>
      </c>
      <c r="E133" s="2">
        <v>91</v>
      </c>
      <c r="F133" s="3">
        <v>52</v>
      </c>
      <c r="G133" s="4">
        <v>0.57142857142857095</v>
      </c>
      <c r="H133" s="5">
        <v>0</v>
      </c>
      <c r="I133" s="6">
        <v>0</v>
      </c>
      <c r="J133" s="7">
        <v>0</v>
      </c>
      <c r="K133" s="8">
        <v>0</v>
      </c>
      <c r="L133" s="9">
        <v>0</v>
      </c>
      <c r="M133" s="10">
        <v>0</v>
      </c>
      <c r="N133" s="14"/>
      <c r="O133" s="14"/>
      <c r="P133" s="14"/>
      <c r="Q133" s="11">
        <v>0</v>
      </c>
      <c r="V133" t="s">
        <v>27</v>
      </c>
      <c r="W133" t="s">
        <v>27</v>
      </c>
    </row>
    <row r="134" spans="1:23" x14ac:dyDescent="0.25">
      <c r="A134" t="s">
        <v>74</v>
      </c>
      <c r="B134" t="s">
        <v>75</v>
      </c>
      <c r="C134" t="s">
        <v>26</v>
      </c>
      <c r="D134" s="1">
        <v>44091</v>
      </c>
      <c r="E134" s="2">
        <v>912</v>
      </c>
      <c r="F134" s="3">
        <v>859</v>
      </c>
      <c r="G134" s="4">
        <v>0.94188596491228105</v>
      </c>
      <c r="H134" s="5">
        <v>6</v>
      </c>
      <c r="I134" s="6">
        <v>4</v>
      </c>
      <c r="J134" s="7">
        <v>0.66666666666666696</v>
      </c>
      <c r="K134" s="8">
        <v>22</v>
      </c>
      <c r="L134" s="9">
        <v>18</v>
      </c>
      <c r="M134" s="10">
        <v>0.81818181818181801</v>
      </c>
      <c r="N134" s="14"/>
      <c r="O134" s="14"/>
      <c r="P134" s="14"/>
      <c r="Q134" s="11">
        <v>2</v>
      </c>
      <c r="V134" t="s">
        <v>27</v>
      </c>
      <c r="W134" t="s">
        <v>27</v>
      </c>
    </row>
    <row r="135" spans="1:23" x14ac:dyDescent="0.25">
      <c r="A135" t="s">
        <v>113</v>
      </c>
      <c r="B135" t="s">
        <v>114</v>
      </c>
      <c r="C135" t="s">
        <v>46</v>
      </c>
      <c r="D135" s="1">
        <v>44091</v>
      </c>
      <c r="E135" s="2">
        <v>817</v>
      </c>
      <c r="F135" s="3">
        <v>680</v>
      </c>
      <c r="G135" s="4">
        <v>0.83231334149326797</v>
      </c>
      <c r="H135" s="5">
        <v>16</v>
      </c>
      <c r="I135" s="6">
        <v>11</v>
      </c>
      <c r="J135" s="7">
        <v>0.6875</v>
      </c>
      <c r="K135" s="8">
        <v>24</v>
      </c>
      <c r="L135" s="9">
        <v>16</v>
      </c>
      <c r="M135" s="10">
        <v>0.66666666666666696</v>
      </c>
      <c r="N135" s="12">
        <v>1</v>
      </c>
      <c r="O135" s="13">
        <v>14</v>
      </c>
      <c r="P135" s="14">
        <v>48</v>
      </c>
      <c r="Q135" s="11">
        <v>3</v>
      </c>
      <c r="V135" t="s">
        <v>102</v>
      </c>
      <c r="W135" t="s">
        <v>27</v>
      </c>
    </row>
    <row r="136" spans="1:23" x14ac:dyDescent="0.25">
      <c r="A136" t="s">
        <v>88</v>
      </c>
      <c r="B136" t="s">
        <v>89</v>
      </c>
      <c r="C136" t="s">
        <v>26</v>
      </c>
      <c r="D136" s="1">
        <v>44091</v>
      </c>
      <c r="E136" s="2">
        <v>480</v>
      </c>
      <c r="F136" s="3">
        <v>443</v>
      </c>
      <c r="G136" s="4">
        <v>0.92291666666666705</v>
      </c>
      <c r="H136" s="5">
        <v>35</v>
      </c>
      <c r="I136" s="6">
        <v>33</v>
      </c>
      <c r="J136" s="7">
        <v>0.94285714285714295</v>
      </c>
      <c r="K136" s="8">
        <v>4</v>
      </c>
      <c r="L136" s="9">
        <v>3</v>
      </c>
      <c r="M136" s="10">
        <v>0.75</v>
      </c>
      <c r="N136" s="12"/>
      <c r="O136" s="13"/>
      <c r="P136" s="14"/>
      <c r="Q136" s="11">
        <v>0</v>
      </c>
      <c r="V136" t="s">
        <v>27</v>
      </c>
      <c r="W136" t="s">
        <v>27</v>
      </c>
    </row>
    <row r="137" spans="1:23" x14ac:dyDescent="0.25">
      <c r="A137" t="s">
        <v>34</v>
      </c>
      <c r="B137" t="s">
        <v>35</v>
      </c>
      <c r="C137" t="s">
        <v>26</v>
      </c>
      <c r="D137" s="1">
        <v>44091</v>
      </c>
      <c r="E137" s="2">
        <v>63</v>
      </c>
      <c r="F137" s="3">
        <v>41</v>
      </c>
      <c r="G137" s="4">
        <v>0.65079365079365104</v>
      </c>
      <c r="H137" s="5">
        <v>2</v>
      </c>
      <c r="I137" s="6">
        <v>2</v>
      </c>
      <c r="J137" s="7">
        <v>1</v>
      </c>
      <c r="K137" s="8">
        <v>0</v>
      </c>
      <c r="L137" s="9">
        <v>0</v>
      </c>
      <c r="M137" s="10">
        <v>0</v>
      </c>
      <c r="N137" s="14"/>
      <c r="O137" s="14"/>
      <c r="P137" s="14"/>
      <c r="Q137" s="11">
        <v>2</v>
      </c>
      <c r="V137" t="s">
        <v>27</v>
      </c>
      <c r="W137" t="s">
        <v>27</v>
      </c>
    </row>
    <row r="138" spans="1:23" x14ac:dyDescent="0.25">
      <c r="A138" t="s">
        <v>56</v>
      </c>
      <c r="B138" t="s">
        <v>57</v>
      </c>
      <c r="C138" t="s">
        <v>26</v>
      </c>
      <c r="D138" s="1">
        <v>44091</v>
      </c>
      <c r="E138" s="2">
        <v>1606</v>
      </c>
      <c r="F138" s="3">
        <v>1301</v>
      </c>
      <c r="G138" s="4">
        <v>0.81008717310087197</v>
      </c>
      <c r="H138" s="5">
        <v>31</v>
      </c>
      <c r="I138" s="6">
        <v>24</v>
      </c>
      <c r="J138" s="7">
        <v>0.77419354838709697</v>
      </c>
      <c r="K138" s="8">
        <v>26</v>
      </c>
      <c r="L138" s="9">
        <v>19</v>
      </c>
      <c r="M138" s="10">
        <v>0.73076923076923095</v>
      </c>
      <c r="N138" s="12"/>
      <c r="O138" s="13"/>
      <c r="P138" s="14"/>
      <c r="Q138" s="11">
        <v>3</v>
      </c>
      <c r="V138" t="s">
        <v>27</v>
      </c>
      <c r="W138" t="s">
        <v>27</v>
      </c>
    </row>
    <row r="139" spans="1:23" x14ac:dyDescent="0.25">
      <c r="A139" t="s">
        <v>96</v>
      </c>
      <c r="B139" t="s">
        <v>97</v>
      </c>
      <c r="C139" t="s">
        <v>26</v>
      </c>
      <c r="D139" s="1">
        <v>44091</v>
      </c>
      <c r="E139" s="2">
        <v>202</v>
      </c>
      <c r="F139" s="3">
        <v>178</v>
      </c>
      <c r="G139" s="4">
        <v>0.88118811881188097</v>
      </c>
      <c r="H139" s="5">
        <v>13</v>
      </c>
      <c r="I139" s="6">
        <v>13</v>
      </c>
      <c r="J139" s="7">
        <v>1</v>
      </c>
      <c r="K139" s="8">
        <v>15</v>
      </c>
      <c r="L139" s="9">
        <v>15</v>
      </c>
      <c r="M139" s="10">
        <v>1</v>
      </c>
      <c r="N139" s="12"/>
      <c r="O139" s="13"/>
      <c r="P139" s="14"/>
      <c r="Q139" s="11">
        <v>1</v>
      </c>
      <c r="V139" t="s">
        <v>27</v>
      </c>
      <c r="W139" t="s">
        <v>27</v>
      </c>
    </row>
    <row r="140" spans="1:23" x14ac:dyDescent="0.25">
      <c r="A140" t="s">
        <v>105</v>
      </c>
      <c r="B140" t="s">
        <v>106</v>
      </c>
      <c r="C140" t="s">
        <v>26</v>
      </c>
      <c r="D140" s="1">
        <v>44091</v>
      </c>
      <c r="E140" s="2">
        <v>1094</v>
      </c>
      <c r="F140" s="3">
        <v>994</v>
      </c>
      <c r="G140" s="4">
        <v>0.90859232175502702</v>
      </c>
      <c r="H140" s="5">
        <v>30</v>
      </c>
      <c r="I140" s="6">
        <v>27</v>
      </c>
      <c r="J140" s="7">
        <v>0.9</v>
      </c>
      <c r="K140" s="8">
        <v>42</v>
      </c>
      <c r="L140" s="9">
        <v>35</v>
      </c>
      <c r="M140" s="10">
        <v>0.83333333333333304</v>
      </c>
      <c r="N140" s="12"/>
      <c r="O140" s="13"/>
      <c r="P140" s="14"/>
      <c r="Q140" s="11">
        <v>5</v>
      </c>
      <c r="V140" t="s">
        <v>27</v>
      </c>
      <c r="W140" t="s">
        <v>27</v>
      </c>
    </row>
    <row r="141" spans="1:23" x14ac:dyDescent="0.25">
      <c r="A141" t="s">
        <v>107</v>
      </c>
      <c r="B141" t="s">
        <v>108</v>
      </c>
      <c r="C141" t="s">
        <v>26</v>
      </c>
      <c r="D141" s="1">
        <v>44091</v>
      </c>
      <c r="E141" s="2">
        <v>583</v>
      </c>
      <c r="F141" s="3">
        <v>537</v>
      </c>
      <c r="G141" s="4">
        <v>0.921097770154374</v>
      </c>
      <c r="H141" s="5">
        <v>6</v>
      </c>
      <c r="I141" s="6">
        <v>6</v>
      </c>
      <c r="J141" s="7">
        <v>1</v>
      </c>
      <c r="K141" s="8">
        <v>10</v>
      </c>
      <c r="L141" s="9">
        <v>10</v>
      </c>
      <c r="M141" s="10">
        <v>1</v>
      </c>
      <c r="N141" s="14"/>
      <c r="O141" s="14"/>
      <c r="P141" s="14"/>
      <c r="Q141" s="11">
        <v>6</v>
      </c>
      <c r="V141" t="s">
        <v>27</v>
      </c>
      <c r="W141" t="s">
        <v>27</v>
      </c>
    </row>
    <row r="142" spans="1:23" x14ac:dyDescent="0.25">
      <c r="A142" t="s">
        <v>98</v>
      </c>
      <c r="B142" t="s">
        <v>99</v>
      </c>
      <c r="C142" t="s">
        <v>26</v>
      </c>
      <c r="D142" s="1">
        <v>44091</v>
      </c>
      <c r="E142" s="2">
        <v>220</v>
      </c>
      <c r="F142" s="3">
        <v>173</v>
      </c>
      <c r="G142" s="4">
        <v>0.78636363636363604</v>
      </c>
      <c r="H142" s="5">
        <v>3</v>
      </c>
      <c r="I142" s="6">
        <v>3</v>
      </c>
      <c r="J142" s="7">
        <v>1</v>
      </c>
      <c r="K142" s="8">
        <v>7</v>
      </c>
      <c r="L142" s="9">
        <v>7</v>
      </c>
      <c r="M142" s="10">
        <v>1</v>
      </c>
      <c r="N142" s="12"/>
      <c r="O142" s="13"/>
      <c r="P142" s="14"/>
      <c r="Q142" s="11">
        <v>0</v>
      </c>
      <c r="V142" t="s">
        <v>27</v>
      </c>
      <c r="W142" t="s">
        <v>27</v>
      </c>
    </row>
    <row r="143" spans="1:23" x14ac:dyDescent="0.25">
      <c r="A143" t="s">
        <v>111</v>
      </c>
      <c r="B143" t="s">
        <v>112</v>
      </c>
      <c r="C143" t="s">
        <v>26</v>
      </c>
      <c r="D143" s="1">
        <v>44091</v>
      </c>
      <c r="E143" s="2">
        <v>151</v>
      </c>
      <c r="F143" s="3">
        <v>83</v>
      </c>
      <c r="G143" s="4">
        <v>0.54966887417218502</v>
      </c>
      <c r="H143" s="5">
        <v>77</v>
      </c>
      <c r="I143" s="6">
        <v>49</v>
      </c>
      <c r="J143" s="7">
        <v>0.63636363636363602</v>
      </c>
      <c r="K143" s="8">
        <v>59</v>
      </c>
      <c r="L143" s="9">
        <v>28</v>
      </c>
      <c r="M143" s="10">
        <v>0.47457627118644102</v>
      </c>
      <c r="N143" s="12"/>
      <c r="O143" s="13"/>
      <c r="P143" s="14"/>
      <c r="Q143" s="11">
        <v>1</v>
      </c>
      <c r="V143" t="s">
        <v>27</v>
      </c>
      <c r="W143" t="s">
        <v>27</v>
      </c>
    </row>
    <row r="144" spans="1:23" x14ac:dyDescent="0.25">
      <c r="A144" t="s">
        <v>78</v>
      </c>
      <c r="B144" t="s">
        <v>79</v>
      </c>
      <c r="C144" t="s">
        <v>26</v>
      </c>
      <c r="D144" s="1">
        <v>44091</v>
      </c>
      <c r="E144" s="2">
        <v>1112</v>
      </c>
      <c r="F144" s="3">
        <v>1009</v>
      </c>
      <c r="G144" s="4">
        <v>0.90737410071942404</v>
      </c>
      <c r="H144" s="5">
        <v>2</v>
      </c>
      <c r="I144" s="6">
        <v>2</v>
      </c>
      <c r="J144" s="7">
        <v>1</v>
      </c>
      <c r="K144" s="8">
        <v>0</v>
      </c>
      <c r="L144" s="9">
        <v>0</v>
      </c>
      <c r="M144" s="10">
        <v>0</v>
      </c>
      <c r="N144" s="12"/>
      <c r="O144" s="13"/>
      <c r="P144" s="14"/>
      <c r="Q144" s="11">
        <v>0</v>
      </c>
      <c r="V144" t="s">
        <v>27</v>
      </c>
      <c r="W144" t="s">
        <v>27</v>
      </c>
    </row>
    <row r="145" spans="1:23" x14ac:dyDescent="0.25">
      <c r="A145" t="s">
        <v>48</v>
      </c>
      <c r="B145" t="s">
        <v>49</v>
      </c>
      <c r="C145" t="s">
        <v>26</v>
      </c>
      <c r="D145" s="1">
        <v>44091</v>
      </c>
      <c r="E145" s="2">
        <v>451</v>
      </c>
      <c r="F145" s="3">
        <v>427</v>
      </c>
      <c r="G145" s="4">
        <v>0.94678492239467804</v>
      </c>
      <c r="H145" s="5">
        <v>6</v>
      </c>
      <c r="I145" s="6">
        <v>6</v>
      </c>
      <c r="J145" s="7">
        <v>1</v>
      </c>
      <c r="K145" s="8">
        <v>3</v>
      </c>
      <c r="L145" s="9">
        <v>3</v>
      </c>
      <c r="M145" s="10">
        <v>1</v>
      </c>
      <c r="N145" s="12"/>
      <c r="O145" s="13"/>
      <c r="P145" s="14"/>
      <c r="Q145" s="11">
        <v>0</v>
      </c>
      <c r="V145" t="s">
        <v>27</v>
      </c>
      <c r="W145" t="s">
        <v>27</v>
      </c>
    </row>
    <row r="146" spans="1:23" x14ac:dyDescent="0.25">
      <c r="A146" t="s">
        <v>62</v>
      </c>
      <c r="B146" t="s">
        <v>63</v>
      </c>
      <c r="C146" t="s">
        <v>26</v>
      </c>
      <c r="D146" s="1">
        <v>44091</v>
      </c>
      <c r="E146" s="2">
        <v>620</v>
      </c>
      <c r="F146" s="3">
        <v>532</v>
      </c>
      <c r="G146" s="4">
        <v>0.85806451612903201</v>
      </c>
      <c r="H146" s="5">
        <v>12</v>
      </c>
      <c r="I146" s="6">
        <v>12</v>
      </c>
      <c r="J146" s="7">
        <v>1</v>
      </c>
      <c r="K146" s="8">
        <v>9</v>
      </c>
      <c r="L146" s="9">
        <v>7</v>
      </c>
      <c r="M146" s="10">
        <v>0.77777777777777801</v>
      </c>
      <c r="N146" s="12"/>
      <c r="O146" s="13"/>
      <c r="P146" s="14"/>
      <c r="Q146" s="11">
        <v>0</v>
      </c>
      <c r="V146" t="s">
        <v>27</v>
      </c>
      <c r="W146" t="s">
        <v>27</v>
      </c>
    </row>
    <row r="147" spans="1:23" x14ac:dyDescent="0.25">
      <c r="A147" t="s">
        <v>94</v>
      </c>
      <c r="B147" t="s">
        <v>95</v>
      </c>
      <c r="C147" t="s">
        <v>26</v>
      </c>
      <c r="D147" s="1">
        <v>44091</v>
      </c>
      <c r="E147" s="2">
        <v>733</v>
      </c>
      <c r="F147" s="3">
        <v>663</v>
      </c>
      <c r="G147" s="4">
        <v>0.90450204638471998</v>
      </c>
      <c r="H147" s="5">
        <v>8</v>
      </c>
      <c r="I147" s="6">
        <v>7</v>
      </c>
      <c r="J147" s="7">
        <v>0.875</v>
      </c>
      <c r="K147" s="8">
        <v>3</v>
      </c>
      <c r="L147" s="9">
        <v>3</v>
      </c>
      <c r="M147" s="10">
        <v>1</v>
      </c>
      <c r="N147" s="12"/>
      <c r="O147" s="13"/>
      <c r="P147" s="14"/>
      <c r="Q147" s="11">
        <v>1</v>
      </c>
      <c r="V147" t="s">
        <v>27</v>
      </c>
      <c r="W147" t="s">
        <v>27</v>
      </c>
    </row>
    <row r="148" spans="1:23" x14ac:dyDescent="0.25">
      <c r="A148" t="s">
        <v>60</v>
      </c>
      <c r="B148" t="s">
        <v>61</v>
      </c>
      <c r="C148" t="s">
        <v>26</v>
      </c>
      <c r="D148" s="1">
        <v>44091</v>
      </c>
      <c r="E148" s="2">
        <v>489</v>
      </c>
      <c r="F148" s="3">
        <v>434</v>
      </c>
      <c r="G148" s="4">
        <v>0.88752556237218805</v>
      </c>
      <c r="H148" s="5">
        <v>3</v>
      </c>
      <c r="I148" s="6">
        <v>2</v>
      </c>
      <c r="J148" s="7">
        <v>0.66666666666666696</v>
      </c>
      <c r="K148" s="8">
        <v>1</v>
      </c>
      <c r="L148" s="9">
        <v>1</v>
      </c>
      <c r="M148" s="10">
        <v>1</v>
      </c>
      <c r="N148" s="14"/>
      <c r="O148" s="14"/>
      <c r="P148" s="14"/>
      <c r="Q148" s="11">
        <v>0</v>
      </c>
      <c r="V148" t="s">
        <v>27</v>
      </c>
      <c r="W148" t="s">
        <v>27</v>
      </c>
    </row>
    <row r="149" spans="1:23" x14ac:dyDescent="0.25">
      <c r="A149" t="s">
        <v>68</v>
      </c>
      <c r="B149" t="s">
        <v>69</v>
      </c>
      <c r="C149" t="s">
        <v>26</v>
      </c>
      <c r="D149" s="1">
        <v>44091</v>
      </c>
      <c r="E149" s="2">
        <v>1220</v>
      </c>
      <c r="F149" s="3">
        <v>1164</v>
      </c>
      <c r="G149" s="4">
        <v>0.95409836065573805</v>
      </c>
      <c r="H149" s="5">
        <v>4</v>
      </c>
      <c r="I149" s="6">
        <v>4</v>
      </c>
      <c r="J149" s="7">
        <v>1</v>
      </c>
      <c r="K149" s="8">
        <v>0</v>
      </c>
      <c r="L149" s="9">
        <v>0</v>
      </c>
      <c r="M149" s="10">
        <v>0</v>
      </c>
      <c r="N149" s="12"/>
      <c r="O149" s="13"/>
      <c r="P149" s="14"/>
      <c r="Q149" s="11">
        <v>1</v>
      </c>
      <c r="V149" t="s">
        <v>27</v>
      </c>
      <c r="W149" t="s">
        <v>27</v>
      </c>
    </row>
    <row r="150" spans="1:23" x14ac:dyDescent="0.25">
      <c r="A150" t="s">
        <v>32</v>
      </c>
      <c r="B150" t="s">
        <v>33</v>
      </c>
      <c r="C150" t="s">
        <v>26</v>
      </c>
      <c r="D150" s="1">
        <v>44091</v>
      </c>
      <c r="E150" s="2">
        <v>90</v>
      </c>
      <c r="F150" s="3">
        <v>62</v>
      </c>
      <c r="G150" s="4">
        <v>0.68888888888888899</v>
      </c>
      <c r="H150" s="5">
        <v>0</v>
      </c>
      <c r="I150" s="6">
        <v>0</v>
      </c>
      <c r="J150" s="7">
        <v>0</v>
      </c>
      <c r="K150" s="8">
        <v>3</v>
      </c>
      <c r="L150" s="9">
        <v>3</v>
      </c>
      <c r="M150" s="10">
        <v>1</v>
      </c>
      <c r="N150" s="14"/>
      <c r="O150" s="14"/>
      <c r="P150" s="14"/>
      <c r="Q150" s="11">
        <v>1</v>
      </c>
      <c r="V150" t="s">
        <v>27</v>
      </c>
      <c r="W150" t="s">
        <v>27</v>
      </c>
    </row>
    <row r="151" spans="1:23" x14ac:dyDescent="0.25">
      <c r="A151" t="s">
        <v>123</v>
      </c>
      <c r="B151" t="s">
        <v>124</v>
      </c>
      <c r="C151" t="s">
        <v>26</v>
      </c>
      <c r="D151" s="1">
        <v>44091</v>
      </c>
      <c r="E151" s="2">
        <v>723</v>
      </c>
      <c r="F151" s="3">
        <v>623</v>
      </c>
      <c r="G151" s="4">
        <v>0.86168741355463396</v>
      </c>
      <c r="H151" s="5">
        <v>13</v>
      </c>
      <c r="I151" s="6">
        <v>10</v>
      </c>
      <c r="J151" s="7">
        <v>0.76923076923076905</v>
      </c>
      <c r="K151" s="8">
        <v>20</v>
      </c>
      <c r="L151" s="9">
        <v>14</v>
      </c>
      <c r="M151" s="10">
        <v>0.7</v>
      </c>
      <c r="N151" s="12"/>
      <c r="O151" s="13"/>
      <c r="P151" s="14"/>
      <c r="Q151" s="11">
        <v>1</v>
      </c>
      <c r="V151" t="s">
        <v>27</v>
      </c>
      <c r="W151" t="s">
        <v>27</v>
      </c>
    </row>
    <row r="152" spans="1:23" x14ac:dyDescent="0.25">
      <c r="A152" t="s">
        <v>84</v>
      </c>
      <c r="B152" t="s">
        <v>85</v>
      </c>
      <c r="C152" t="s">
        <v>26</v>
      </c>
      <c r="D152" s="1">
        <v>44091</v>
      </c>
      <c r="E152" s="2">
        <v>746</v>
      </c>
      <c r="F152" s="3">
        <v>636</v>
      </c>
      <c r="G152" s="4">
        <v>0.85254691689008</v>
      </c>
      <c r="H152" s="5">
        <v>64</v>
      </c>
      <c r="I152" s="6">
        <v>55</v>
      </c>
      <c r="J152" s="7">
        <v>0.859375</v>
      </c>
      <c r="K152" s="8">
        <v>41</v>
      </c>
      <c r="L152" s="9">
        <v>38</v>
      </c>
      <c r="M152" s="10">
        <v>0.92682926829268297</v>
      </c>
      <c r="N152" s="12"/>
      <c r="O152" s="13"/>
      <c r="P152" s="14"/>
      <c r="Q152" s="11">
        <v>2</v>
      </c>
      <c r="V152" t="s">
        <v>27</v>
      </c>
      <c r="W152" t="s">
        <v>27</v>
      </c>
    </row>
    <row r="153" spans="1:23" x14ac:dyDescent="0.25">
      <c r="A153" t="s">
        <v>52</v>
      </c>
      <c r="B153" t="s">
        <v>53</v>
      </c>
      <c r="C153" t="s">
        <v>26</v>
      </c>
      <c r="D153" s="1">
        <v>44091</v>
      </c>
      <c r="E153" s="2">
        <v>677</v>
      </c>
      <c r="F153" s="3">
        <v>613</v>
      </c>
      <c r="G153" s="4">
        <v>0.90546528803545101</v>
      </c>
      <c r="H153" s="5">
        <v>15</v>
      </c>
      <c r="I153" s="6">
        <v>15</v>
      </c>
      <c r="J153" s="7">
        <v>1</v>
      </c>
      <c r="K153" s="8">
        <v>23</v>
      </c>
      <c r="L153" s="9">
        <v>19</v>
      </c>
      <c r="M153" s="10">
        <v>0.82608695652173902</v>
      </c>
      <c r="N153" s="12"/>
      <c r="O153" s="13"/>
      <c r="P153" s="14"/>
      <c r="Q153" s="11">
        <v>3</v>
      </c>
      <c r="V153" t="s">
        <v>27</v>
      </c>
      <c r="W153" t="s">
        <v>27</v>
      </c>
    </row>
    <row r="154" spans="1:23" x14ac:dyDescent="0.25">
      <c r="A154" t="s">
        <v>90</v>
      </c>
      <c r="B154" t="s">
        <v>91</v>
      </c>
      <c r="C154" t="s">
        <v>26</v>
      </c>
      <c r="D154" s="1">
        <v>44091</v>
      </c>
      <c r="E154" s="2">
        <v>292</v>
      </c>
      <c r="F154" s="3">
        <v>241</v>
      </c>
      <c r="G154" s="4">
        <v>0.82534246575342496</v>
      </c>
      <c r="H154" s="5">
        <v>11</v>
      </c>
      <c r="I154" s="6">
        <v>11</v>
      </c>
      <c r="J154" s="7">
        <v>1</v>
      </c>
      <c r="K154" s="8">
        <v>5</v>
      </c>
      <c r="L154" s="9">
        <v>3</v>
      </c>
      <c r="M154" s="10">
        <v>0.6</v>
      </c>
      <c r="N154" s="14"/>
      <c r="O154" s="14"/>
      <c r="P154" s="14"/>
      <c r="Q154" s="11">
        <v>1</v>
      </c>
      <c r="V154" t="s">
        <v>27</v>
      </c>
      <c r="W154" t="s">
        <v>27</v>
      </c>
    </row>
    <row r="155" spans="1:23" x14ac:dyDescent="0.25">
      <c r="A155" t="s">
        <v>50</v>
      </c>
      <c r="B155" t="s">
        <v>51</v>
      </c>
      <c r="C155" t="s">
        <v>26</v>
      </c>
      <c r="D155" s="1">
        <v>44091</v>
      </c>
      <c r="E155" s="2">
        <v>189</v>
      </c>
      <c r="F155" s="3">
        <v>167</v>
      </c>
      <c r="G155" s="4">
        <v>0.88359788359788405</v>
      </c>
      <c r="H155" s="5">
        <v>2</v>
      </c>
      <c r="I155" s="6">
        <v>2</v>
      </c>
      <c r="J155" s="7">
        <v>1</v>
      </c>
      <c r="K155" s="8">
        <v>6</v>
      </c>
      <c r="L155" s="9">
        <v>6</v>
      </c>
      <c r="M155" s="10">
        <v>1</v>
      </c>
      <c r="N155" s="14"/>
      <c r="O155" s="14"/>
      <c r="P155" s="14"/>
      <c r="Q155" s="11">
        <v>1</v>
      </c>
      <c r="V155" t="s">
        <v>27</v>
      </c>
      <c r="W155" t="s">
        <v>27</v>
      </c>
    </row>
    <row r="156" spans="1:23" x14ac:dyDescent="0.25">
      <c r="A156" t="s">
        <v>44</v>
      </c>
      <c r="B156" t="s">
        <v>45</v>
      </c>
      <c r="C156" t="s">
        <v>46</v>
      </c>
      <c r="D156" s="1">
        <v>44091</v>
      </c>
      <c r="E156" s="2">
        <v>757</v>
      </c>
      <c r="F156" s="3">
        <v>540</v>
      </c>
      <c r="G156" s="4">
        <v>0.71334214002642005</v>
      </c>
      <c r="H156" s="5">
        <v>105</v>
      </c>
      <c r="I156" s="6">
        <v>70</v>
      </c>
      <c r="J156" s="7">
        <v>0.66666666666666696</v>
      </c>
      <c r="K156" s="8">
        <v>33</v>
      </c>
      <c r="L156" s="9">
        <v>23</v>
      </c>
      <c r="M156" s="10">
        <v>0.69696969696969702</v>
      </c>
      <c r="N156" s="12"/>
      <c r="O156" s="13"/>
      <c r="P156" s="14"/>
      <c r="Q156" s="11">
        <v>1</v>
      </c>
      <c r="V156" t="s">
        <v>47</v>
      </c>
      <c r="W156" t="s">
        <v>27</v>
      </c>
    </row>
    <row r="157" spans="1:23" x14ac:dyDescent="0.25">
      <c r="A157" t="s">
        <v>86</v>
      </c>
      <c r="B157" t="s">
        <v>87</v>
      </c>
      <c r="C157" t="s">
        <v>26</v>
      </c>
      <c r="D157" s="1">
        <v>44091</v>
      </c>
      <c r="E157" s="2">
        <v>677</v>
      </c>
      <c r="F157" s="3">
        <v>564</v>
      </c>
      <c r="G157" s="4">
        <v>0.83308714918759197</v>
      </c>
      <c r="H157" s="5">
        <v>18</v>
      </c>
      <c r="I157" s="6">
        <v>18</v>
      </c>
      <c r="J157" s="7">
        <v>1</v>
      </c>
      <c r="K157" s="8">
        <v>6</v>
      </c>
      <c r="L157" s="9">
        <v>6</v>
      </c>
      <c r="M157" s="10">
        <v>1</v>
      </c>
      <c r="N157" s="12"/>
      <c r="O157" s="13"/>
      <c r="P157" s="14"/>
      <c r="Q157" s="11">
        <v>5</v>
      </c>
      <c r="V157" t="s">
        <v>27</v>
      </c>
      <c r="W157" t="s">
        <v>27</v>
      </c>
    </row>
    <row r="158" spans="1:23" x14ac:dyDescent="0.25">
      <c r="A158" t="s">
        <v>76</v>
      </c>
      <c r="B158" t="s">
        <v>77</v>
      </c>
      <c r="C158" t="s">
        <v>26</v>
      </c>
      <c r="D158" s="1">
        <v>44091</v>
      </c>
      <c r="E158" s="2">
        <v>1114</v>
      </c>
      <c r="F158" s="3">
        <v>954</v>
      </c>
      <c r="G158" s="4">
        <v>0.85637342908438097</v>
      </c>
      <c r="H158" s="5">
        <v>33</v>
      </c>
      <c r="I158" s="6">
        <v>32</v>
      </c>
      <c r="J158" s="7">
        <v>0.96969696969696995</v>
      </c>
      <c r="K158" s="8">
        <v>18</v>
      </c>
      <c r="L158" s="9">
        <v>15</v>
      </c>
      <c r="M158" s="10">
        <v>0.83333333333333304</v>
      </c>
      <c r="N158" s="12"/>
      <c r="O158" s="13"/>
      <c r="P158" s="14"/>
      <c r="Q158" s="11">
        <v>4</v>
      </c>
      <c r="V158" t="s">
        <v>27</v>
      </c>
      <c r="W158" t="s">
        <v>27</v>
      </c>
    </row>
    <row r="159" spans="1:23" x14ac:dyDescent="0.25">
      <c r="A159" t="s">
        <v>24</v>
      </c>
      <c r="B159" t="s">
        <v>25</v>
      </c>
      <c r="C159" t="s">
        <v>26</v>
      </c>
      <c r="D159" s="1">
        <v>44091</v>
      </c>
      <c r="E159" s="2">
        <v>64</v>
      </c>
      <c r="F159" s="3">
        <v>50</v>
      </c>
      <c r="G159" s="4">
        <v>0.78125</v>
      </c>
      <c r="H159" s="5">
        <v>1</v>
      </c>
      <c r="I159" s="6">
        <v>1</v>
      </c>
      <c r="J159" s="7">
        <v>1</v>
      </c>
      <c r="K159" s="8">
        <v>2</v>
      </c>
      <c r="L159" s="9">
        <v>1</v>
      </c>
      <c r="M159" s="10">
        <v>0.5</v>
      </c>
      <c r="N159" s="12"/>
      <c r="O159" s="13"/>
      <c r="P159" s="14"/>
      <c r="Q159" s="11">
        <v>1</v>
      </c>
      <c r="V159" t="s">
        <v>27</v>
      </c>
      <c r="W159" t="s">
        <v>27</v>
      </c>
    </row>
    <row r="160" spans="1:23" x14ac:dyDescent="0.25">
      <c r="A160" t="s">
        <v>117</v>
      </c>
      <c r="B160" t="s">
        <v>118</v>
      </c>
      <c r="C160" t="s">
        <v>26</v>
      </c>
      <c r="D160" s="1">
        <v>44091</v>
      </c>
      <c r="E160" s="2">
        <v>534</v>
      </c>
      <c r="F160" s="3">
        <v>475</v>
      </c>
      <c r="G160" s="4">
        <v>0.88951310861423205</v>
      </c>
      <c r="H160" s="5">
        <v>13</v>
      </c>
      <c r="I160" s="6">
        <v>13</v>
      </c>
      <c r="J160" s="7">
        <v>1</v>
      </c>
      <c r="K160" s="8">
        <v>5</v>
      </c>
      <c r="L160" s="9">
        <v>5</v>
      </c>
      <c r="M160" s="10">
        <v>1</v>
      </c>
      <c r="N160" s="14"/>
      <c r="O160" s="14"/>
      <c r="P160" s="14"/>
      <c r="Q160" s="11">
        <v>1</v>
      </c>
      <c r="V160" t="s">
        <v>27</v>
      </c>
      <c r="W160" t="s">
        <v>27</v>
      </c>
    </row>
    <row r="161" spans="1:23" x14ac:dyDescent="0.25">
      <c r="A161" t="s">
        <v>42</v>
      </c>
      <c r="B161" t="s">
        <v>43</v>
      </c>
      <c r="C161" t="s">
        <v>26</v>
      </c>
      <c r="D161" s="1">
        <v>44091</v>
      </c>
      <c r="E161" s="2">
        <v>972</v>
      </c>
      <c r="F161" s="3">
        <v>934</v>
      </c>
      <c r="G161" s="4">
        <v>0.96090534979423903</v>
      </c>
      <c r="H161" s="5">
        <v>3</v>
      </c>
      <c r="I161" s="6">
        <v>3</v>
      </c>
      <c r="J161" s="7">
        <v>1</v>
      </c>
      <c r="K161" s="8">
        <v>4</v>
      </c>
      <c r="L161" s="9">
        <v>4</v>
      </c>
      <c r="M161" s="10">
        <v>1</v>
      </c>
      <c r="N161" s="12"/>
      <c r="O161" s="13"/>
      <c r="P161" s="14"/>
      <c r="Q161" s="11">
        <v>3</v>
      </c>
      <c r="V161" t="s">
        <v>27</v>
      </c>
      <c r="W161" t="s">
        <v>27</v>
      </c>
    </row>
    <row r="162" spans="1:23" x14ac:dyDescent="0.25">
      <c r="A162" t="s">
        <v>115</v>
      </c>
      <c r="B162" t="s">
        <v>116</v>
      </c>
      <c r="C162" t="s">
        <v>26</v>
      </c>
      <c r="D162" s="1">
        <v>44091</v>
      </c>
      <c r="E162" s="2">
        <v>389</v>
      </c>
      <c r="F162" s="3">
        <v>345</v>
      </c>
      <c r="G162" s="4">
        <v>0.88688946015424197</v>
      </c>
      <c r="H162" s="5">
        <v>8</v>
      </c>
      <c r="I162" s="6">
        <v>7</v>
      </c>
      <c r="J162" s="7">
        <v>0.875</v>
      </c>
      <c r="K162" s="8">
        <v>7</v>
      </c>
      <c r="L162" s="9">
        <v>7</v>
      </c>
      <c r="M162" s="10">
        <v>1</v>
      </c>
      <c r="N162" s="14"/>
      <c r="O162" s="14"/>
      <c r="P162" s="14"/>
      <c r="Q162" s="11">
        <v>0</v>
      </c>
      <c r="V162" t="s">
        <v>27</v>
      </c>
      <c r="W162" t="s">
        <v>27</v>
      </c>
    </row>
    <row r="163" spans="1:23" x14ac:dyDescent="0.25">
      <c r="A163" t="s">
        <v>125</v>
      </c>
      <c r="B163" t="s">
        <v>126</v>
      </c>
      <c r="C163" t="s">
        <v>26</v>
      </c>
      <c r="D163" s="1">
        <v>44091</v>
      </c>
      <c r="E163" s="2">
        <v>992</v>
      </c>
      <c r="F163" s="3">
        <v>900</v>
      </c>
      <c r="G163" s="4">
        <v>0.907258064516129</v>
      </c>
      <c r="H163" s="5">
        <v>30</v>
      </c>
      <c r="I163" s="6">
        <v>30</v>
      </c>
      <c r="J163" s="7">
        <v>1</v>
      </c>
      <c r="K163" s="8">
        <v>19</v>
      </c>
      <c r="L163" s="9">
        <v>17</v>
      </c>
      <c r="M163" s="10">
        <v>0.89473684210526305</v>
      </c>
      <c r="N163" s="12"/>
      <c r="O163" s="13"/>
      <c r="P163" s="14"/>
      <c r="Q163" s="11">
        <v>2</v>
      </c>
      <c r="V163" t="s">
        <v>27</v>
      </c>
      <c r="W163" t="s">
        <v>27</v>
      </c>
    </row>
    <row r="164" spans="1:23" x14ac:dyDescent="0.25">
      <c r="A164" t="s">
        <v>38</v>
      </c>
      <c r="B164" t="s">
        <v>39</v>
      </c>
      <c r="C164" t="s">
        <v>26</v>
      </c>
      <c r="D164" s="1">
        <v>44091</v>
      </c>
      <c r="E164" s="2">
        <v>609</v>
      </c>
      <c r="F164" s="3">
        <v>534</v>
      </c>
      <c r="G164" s="4">
        <v>0.87684729064039402</v>
      </c>
      <c r="H164" s="5">
        <v>10</v>
      </c>
      <c r="I164" s="6">
        <v>10</v>
      </c>
      <c r="J164" s="7">
        <v>1</v>
      </c>
      <c r="K164" s="8">
        <v>13</v>
      </c>
      <c r="L164" s="9">
        <v>13</v>
      </c>
      <c r="M164" s="10">
        <v>1</v>
      </c>
      <c r="N164" s="14"/>
      <c r="O164" s="14"/>
      <c r="P164" s="14"/>
      <c r="Q164" s="11">
        <v>0</v>
      </c>
      <c r="V164" t="s">
        <v>27</v>
      </c>
      <c r="W164" t="s">
        <v>27</v>
      </c>
    </row>
    <row r="165" spans="1:23" x14ac:dyDescent="0.25">
      <c r="A165" t="s">
        <v>119</v>
      </c>
      <c r="B165" t="s">
        <v>120</v>
      </c>
      <c r="C165" t="s">
        <v>26</v>
      </c>
      <c r="D165" s="1">
        <v>44091</v>
      </c>
      <c r="E165" s="2">
        <v>450</v>
      </c>
      <c r="F165" s="3">
        <v>397</v>
      </c>
      <c r="G165" s="4">
        <v>0.88222222222222202</v>
      </c>
      <c r="H165" s="5">
        <v>11</v>
      </c>
      <c r="I165" s="6">
        <v>9</v>
      </c>
      <c r="J165" s="7">
        <v>0.81818181818181801</v>
      </c>
      <c r="K165" s="8">
        <v>6</v>
      </c>
      <c r="L165" s="9">
        <v>6</v>
      </c>
      <c r="M165" s="10">
        <v>1</v>
      </c>
      <c r="N165" s="12"/>
      <c r="O165" s="13"/>
      <c r="P165" s="14"/>
      <c r="Q165" s="11">
        <v>0</v>
      </c>
      <c r="V165" t="s">
        <v>27</v>
      </c>
      <c r="W165" t="s">
        <v>27</v>
      </c>
    </row>
    <row r="166" spans="1:23" x14ac:dyDescent="0.25">
      <c r="A166" t="s">
        <v>109</v>
      </c>
      <c r="B166" t="s">
        <v>110</v>
      </c>
      <c r="C166" t="s">
        <v>26</v>
      </c>
      <c r="D166" s="1">
        <v>44091</v>
      </c>
      <c r="E166" s="2">
        <v>540</v>
      </c>
      <c r="F166" s="3">
        <v>478</v>
      </c>
      <c r="G166" s="4">
        <v>0.88518518518518496</v>
      </c>
      <c r="H166" s="5">
        <v>8</v>
      </c>
      <c r="I166" s="6">
        <v>8</v>
      </c>
      <c r="J166" s="7">
        <v>1</v>
      </c>
      <c r="K166" s="8">
        <v>1</v>
      </c>
      <c r="L166" s="9">
        <v>1</v>
      </c>
      <c r="M166" s="10">
        <v>1</v>
      </c>
      <c r="N166" s="14"/>
      <c r="O166" s="14"/>
      <c r="P166" s="14"/>
      <c r="Q166" s="11">
        <v>5</v>
      </c>
      <c r="V166" t="s">
        <v>27</v>
      </c>
      <c r="W166" t="s">
        <v>27</v>
      </c>
    </row>
    <row r="167" spans="1:23" x14ac:dyDescent="0.25">
      <c r="A167" t="s">
        <v>80</v>
      </c>
      <c r="B167" t="s">
        <v>81</v>
      </c>
      <c r="C167" t="s">
        <v>26</v>
      </c>
      <c r="D167" s="1">
        <v>44091</v>
      </c>
      <c r="E167" s="2">
        <v>1231</v>
      </c>
      <c r="F167" s="3">
        <v>1059</v>
      </c>
      <c r="G167" s="4">
        <v>0.86027619821283496</v>
      </c>
      <c r="H167" s="5">
        <v>40</v>
      </c>
      <c r="I167" s="6">
        <v>33</v>
      </c>
      <c r="J167" s="7">
        <v>0.82499999999999996</v>
      </c>
      <c r="K167" s="8">
        <v>25</v>
      </c>
      <c r="L167" s="9">
        <v>17</v>
      </c>
      <c r="M167" s="10">
        <v>0.68</v>
      </c>
      <c r="N167" s="12"/>
      <c r="O167" s="13"/>
      <c r="P167" s="14"/>
      <c r="Q167" s="11">
        <v>4</v>
      </c>
      <c r="V167" t="s">
        <v>27</v>
      </c>
      <c r="W167" t="s">
        <v>27</v>
      </c>
    </row>
    <row r="168" spans="1:23" x14ac:dyDescent="0.25">
      <c r="A168" t="s">
        <v>66</v>
      </c>
      <c r="B168" t="s">
        <v>67</v>
      </c>
      <c r="C168" t="s">
        <v>26</v>
      </c>
      <c r="D168" s="1">
        <v>44091</v>
      </c>
      <c r="E168" s="2">
        <v>1075</v>
      </c>
      <c r="F168" s="3">
        <v>893</v>
      </c>
      <c r="G168" s="4">
        <v>0.83069767441860498</v>
      </c>
      <c r="H168" s="5">
        <v>2</v>
      </c>
      <c r="I168" s="6">
        <v>6</v>
      </c>
      <c r="J168" s="7">
        <v>3</v>
      </c>
      <c r="K168" s="8">
        <v>6</v>
      </c>
      <c r="L168" s="9">
        <v>2</v>
      </c>
      <c r="M168" s="10">
        <v>0.33333333333333298</v>
      </c>
      <c r="N168" s="12"/>
      <c r="O168" s="13"/>
      <c r="P168" s="14"/>
      <c r="Q168" s="11">
        <v>5</v>
      </c>
      <c r="V168" t="s">
        <v>27</v>
      </c>
      <c r="W168" t="s">
        <v>27</v>
      </c>
    </row>
    <row r="169" spans="1:23" x14ac:dyDescent="0.25">
      <c r="A169" t="s">
        <v>100</v>
      </c>
      <c r="B169" t="s">
        <v>101</v>
      </c>
      <c r="C169" t="s">
        <v>46</v>
      </c>
      <c r="D169" s="1">
        <v>44091</v>
      </c>
      <c r="E169" s="2">
        <v>668</v>
      </c>
      <c r="F169" s="3">
        <v>457</v>
      </c>
      <c r="G169" s="4">
        <v>0.68413173652694603</v>
      </c>
      <c r="H169" s="5">
        <v>8</v>
      </c>
      <c r="I169" s="6">
        <v>6</v>
      </c>
      <c r="J169" s="7">
        <v>0.75</v>
      </c>
      <c r="K169" s="8">
        <v>11</v>
      </c>
      <c r="L169" s="9">
        <v>11</v>
      </c>
      <c r="M169" s="10">
        <v>1</v>
      </c>
      <c r="N169" s="12">
        <v>1</v>
      </c>
      <c r="O169" s="13">
        <v>86</v>
      </c>
      <c r="P169" s="14">
        <v>0</v>
      </c>
      <c r="Q169" s="11">
        <v>1</v>
      </c>
      <c r="V169" t="s">
        <v>102</v>
      </c>
      <c r="W169" t="s">
        <v>27</v>
      </c>
    </row>
    <row r="170" spans="1:23" x14ac:dyDescent="0.25">
      <c r="A170" t="s">
        <v>36</v>
      </c>
      <c r="B170" t="s">
        <v>37</v>
      </c>
      <c r="C170" t="s">
        <v>26</v>
      </c>
      <c r="D170" s="1">
        <v>44091</v>
      </c>
      <c r="E170" s="2">
        <v>673</v>
      </c>
      <c r="F170" s="3">
        <v>605</v>
      </c>
      <c r="G170" s="4">
        <v>0.89895988112927205</v>
      </c>
      <c r="H170" s="5">
        <v>4</v>
      </c>
      <c r="I170" s="6">
        <v>4</v>
      </c>
      <c r="J170" s="7">
        <v>1</v>
      </c>
      <c r="K170" s="8">
        <v>27</v>
      </c>
      <c r="L170" s="9">
        <v>27</v>
      </c>
      <c r="M170" s="10">
        <v>1</v>
      </c>
      <c r="N170" s="14"/>
      <c r="O170" s="14"/>
      <c r="P170" s="14"/>
      <c r="Q170" s="11">
        <v>0</v>
      </c>
      <c r="V170" t="s">
        <v>27</v>
      </c>
      <c r="W170" t="s">
        <v>27</v>
      </c>
    </row>
    <row r="171" spans="1:23" x14ac:dyDescent="0.25">
      <c r="A171" t="s">
        <v>40</v>
      </c>
      <c r="B171" t="s">
        <v>41</v>
      </c>
      <c r="C171" t="s">
        <v>26</v>
      </c>
      <c r="D171" s="1">
        <v>44091</v>
      </c>
      <c r="E171" s="2">
        <v>851</v>
      </c>
      <c r="F171" s="3">
        <v>712</v>
      </c>
      <c r="G171" s="4">
        <v>0.836662749706228</v>
      </c>
      <c r="H171" s="5">
        <v>30</v>
      </c>
      <c r="I171" s="6">
        <v>26</v>
      </c>
      <c r="J171" s="7">
        <v>0.86666666666666703</v>
      </c>
      <c r="K171" s="8">
        <v>29</v>
      </c>
      <c r="L171" s="9">
        <v>25</v>
      </c>
      <c r="M171" s="10">
        <v>0.86206896551724099</v>
      </c>
      <c r="N171" s="12"/>
      <c r="O171" s="13"/>
      <c r="P171" s="14"/>
      <c r="Q171" s="11">
        <v>4</v>
      </c>
      <c r="V171" t="s">
        <v>27</v>
      </c>
      <c r="W171" t="s">
        <v>27</v>
      </c>
    </row>
    <row r="172" spans="1:23" x14ac:dyDescent="0.25">
      <c r="A172" t="s">
        <v>92</v>
      </c>
      <c r="B172" t="s">
        <v>93</v>
      </c>
      <c r="C172" t="s">
        <v>26</v>
      </c>
      <c r="D172" s="1">
        <v>44091</v>
      </c>
      <c r="E172" s="2">
        <v>405</v>
      </c>
      <c r="F172" s="3">
        <v>365</v>
      </c>
      <c r="G172" s="4">
        <v>0.90123456790123502</v>
      </c>
      <c r="H172" s="5">
        <v>2</v>
      </c>
      <c r="I172" s="6">
        <v>2</v>
      </c>
      <c r="J172" s="7">
        <v>1</v>
      </c>
      <c r="K172" s="8">
        <v>12</v>
      </c>
      <c r="L172" s="9">
        <v>7</v>
      </c>
      <c r="M172" s="10">
        <v>0.58333333333333304</v>
      </c>
      <c r="N172" s="12"/>
      <c r="O172" s="13"/>
      <c r="P172" s="14"/>
      <c r="Q172" s="11">
        <v>0</v>
      </c>
      <c r="V172" t="s">
        <v>27</v>
      </c>
      <c r="W172" t="s">
        <v>27</v>
      </c>
    </row>
    <row r="173" spans="1:23" x14ac:dyDescent="0.25">
      <c r="A173" t="s">
        <v>54</v>
      </c>
      <c r="B173" t="s">
        <v>55</v>
      </c>
      <c r="C173" t="s">
        <v>26</v>
      </c>
      <c r="D173" s="1">
        <v>44091</v>
      </c>
      <c r="E173" s="2">
        <v>1837</v>
      </c>
      <c r="F173" s="3">
        <v>1436</v>
      </c>
      <c r="G173" s="4">
        <v>0.78170930865541599</v>
      </c>
      <c r="H173" s="5">
        <v>55</v>
      </c>
      <c r="I173" s="6">
        <v>41</v>
      </c>
      <c r="J173" s="7">
        <v>0.74545454545454504</v>
      </c>
      <c r="K173" s="8">
        <v>20</v>
      </c>
      <c r="L173" s="9">
        <v>15</v>
      </c>
      <c r="M173" s="10">
        <v>0.75</v>
      </c>
      <c r="N173" s="12"/>
      <c r="O173" s="13"/>
      <c r="P173" s="14"/>
      <c r="Q173" s="11">
        <v>10</v>
      </c>
      <c r="V173" t="s">
        <v>27</v>
      </c>
      <c r="W173" t="s">
        <v>27</v>
      </c>
    </row>
    <row r="174" spans="1:23" s="25" customFormat="1" x14ac:dyDescent="0.25">
      <c r="D174" s="26"/>
      <c r="E174" s="27">
        <f>SUM(E132:E173)</f>
        <v>27720</v>
      </c>
      <c r="F174" s="27">
        <f>SUM(F132:F173)</f>
        <v>23842</v>
      </c>
      <c r="G174" s="28">
        <f>Table1[[#This Row],[Attending pupils]]/Table1[[#This Row],[Total pupils]]</f>
        <v>0.86010101010101014</v>
      </c>
      <c r="H174" s="27">
        <f>SUM(H132:H173)</f>
        <v>1061</v>
      </c>
      <c r="I174" s="27">
        <f>SUM(I132:I173)</f>
        <v>849</v>
      </c>
      <c r="J174" s="28">
        <f>Table1[[#This Row],[Attending pupils with EHCP]]/Table1[[#This Row],[Total pupils with EHCP]]</f>
        <v>0.80018850141376063</v>
      </c>
      <c r="K174" s="27">
        <f>SUM(K132:K173)</f>
        <v>642</v>
      </c>
      <c r="L174" s="27">
        <f>SUM(L132:L173)</f>
        <v>494</v>
      </c>
      <c r="M174" s="28">
        <f>Table1[[#This Row],[Attending pupils with social worker]]/Table1[[#This Row],[Total pupils with social worker]]</f>
        <v>0.76947040498442365</v>
      </c>
      <c r="N174" s="27">
        <f t="shared" ref="N174" si="3">SUM(N132:N173)</f>
        <v>2</v>
      </c>
      <c r="O174" s="27">
        <f t="shared" ref="O174" si="4">SUM(O132:O173)</f>
        <v>100</v>
      </c>
      <c r="P174" s="27">
        <f t="shared" ref="P174" si="5">SUM(P132:P173)</f>
        <v>48</v>
      </c>
      <c r="Q174" s="27">
        <f t="shared" ref="Q174" si="6">SUM(Q132:Q173)</f>
        <v>80</v>
      </c>
      <c r="R174" s="27">
        <f t="shared" ref="R174" si="7">SUM(R132:R173)</f>
        <v>0</v>
      </c>
      <c r="S174" s="27">
        <f t="shared" ref="S174" si="8">SUM(S132:S173)</f>
        <v>0</v>
      </c>
      <c r="T174" s="27">
        <f t="shared" ref="T174" si="9">SUM(T132:T173)</f>
        <v>0</v>
      </c>
      <c r="U174" s="27">
        <f t="shared" ref="U174" si="10">SUM(U132:U173)</f>
        <v>0</v>
      </c>
    </row>
    <row r="175" spans="1:23" x14ac:dyDescent="0.25">
      <c r="A175" t="s">
        <v>121</v>
      </c>
      <c r="B175" t="s">
        <v>122</v>
      </c>
      <c r="C175" t="s">
        <v>26</v>
      </c>
      <c r="D175" s="1">
        <v>44092</v>
      </c>
      <c r="E175" s="2">
        <v>321</v>
      </c>
      <c r="F175" s="3">
        <v>241</v>
      </c>
      <c r="G175" s="4">
        <v>0.75077881619937703</v>
      </c>
      <c r="H175" s="5">
        <v>321</v>
      </c>
      <c r="I175" s="6">
        <v>241</v>
      </c>
      <c r="J175" s="7">
        <v>0.75077881619937703</v>
      </c>
      <c r="K175" s="8">
        <v>75</v>
      </c>
      <c r="L175" s="9">
        <v>52</v>
      </c>
      <c r="M175" s="10">
        <v>0.69333333333333302</v>
      </c>
      <c r="N175" s="14"/>
      <c r="O175" s="14"/>
      <c r="P175" s="14"/>
      <c r="Q175" s="11">
        <v>2</v>
      </c>
      <c r="V175" t="s">
        <v>27</v>
      </c>
      <c r="W175" t="s">
        <v>27</v>
      </c>
    </row>
    <row r="176" spans="1:23" x14ac:dyDescent="0.25">
      <c r="A176" t="s">
        <v>28</v>
      </c>
      <c r="B176" t="s">
        <v>29</v>
      </c>
      <c r="C176" t="s">
        <v>26</v>
      </c>
      <c r="D176" s="1">
        <v>44092</v>
      </c>
      <c r="E176" s="2">
        <v>91</v>
      </c>
      <c r="F176" s="3">
        <v>51</v>
      </c>
      <c r="G176" s="4">
        <v>0.56043956043956</v>
      </c>
      <c r="H176" s="5">
        <v>0</v>
      </c>
      <c r="I176" s="6">
        <v>0</v>
      </c>
      <c r="J176" s="7">
        <v>0</v>
      </c>
      <c r="K176" s="8">
        <v>0</v>
      </c>
      <c r="L176" s="9">
        <v>0</v>
      </c>
      <c r="M176" s="10">
        <v>0</v>
      </c>
      <c r="Q176" s="11">
        <v>0</v>
      </c>
      <c r="V176" t="s">
        <v>27</v>
      </c>
      <c r="W176" t="s">
        <v>27</v>
      </c>
    </row>
    <row r="177" spans="1:23" x14ac:dyDescent="0.25">
      <c r="A177" t="s">
        <v>74</v>
      </c>
      <c r="B177" t="s">
        <v>75</v>
      </c>
      <c r="C177" t="s">
        <v>26</v>
      </c>
      <c r="D177" s="1">
        <v>44092</v>
      </c>
      <c r="E177" s="2">
        <v>912</v>
      </c>
      <c r="F177" s="3">
        <v>834</v>
      </c>
      <c r="G177" s="4">
        <v>0.91447368421052599</v>
      </c>
      <c r="H177" s="5">
        <v>6</v>
      </c>
      <c r="I177" s="6">
        <v>4</v>
      </c>
      <c r="J177" s="7">
        <v>0.66666666666666696</v>
      </c>
      <c r="K177" s="8">
        <v>22</v>
      </c>
      <c r="L177" s="9">
        <v>18</v>
      </c>
      <c r="M177" s="10">
        <v>0.81818181818181801</v>
      </c>
      <c r="Q177" s="11">
        <v>1</v>
      </c>
      <c r="V177" t="s">
        <v>27</v>
      </c>
      <c r="W177" t="s">
        <v>27</v>
      </c>
    </row>
    <row r="178" spans="1:23" x14ac:dyDescent="0.25">
      <c r="A178" t="s">
        <v>113</v>
      </c>
      <c r="B178" t="s">
        <v>114</v>
      </c>
      <c r="C178" t="s">
        <v>46</v>
      </c>
      <c r="D178" s="1">
        <v>44092</v>
      </c>
      <c r="E178" s="2">
        <v>817</v>
      </c>
      <c r="F178" s="3">
        <v>659</v>
      </c>
      <c r="G178" s="4">
        <v>0.80660954712362298</v>
      </c>
      <c r="H178" s="5">
        <v>16</v>
      </c>
      <c r="I178" s="6">
        <v>10</v>
      </c>
      <c r="J178" s="7">
        <v>0.625</v>
      </c>
      <c r="K178" s="8">
        <v>24</v>
      </c>
      <c r="L178" s="9">
        <v>17</v>
      </c>
      <c r="M178" s="10">
        <v>0.70833333333333304</v>
      </c>
      <c r="N178" s="14">
        <v>1</v>
      </c>
      <c r="O178" s="14">
        <v>14</v>
      </c>
      <c r="P178" s="14">
        <v>45</v>
      </c>
      <c r="Q178" s="11">
        <v>3</v>
      </c>
      <c r="V178" t="s">
        <v>102</v>
      </c>
      <c r="W178" t="s">
        <v>27</v>
      </c>
    </row>
    <row r="179" spans="1:23" x14ac:dyDescent="0.25">
      <c r="A179" t="s">
        <v>88</v>
      </c>
      <c r="B179" t="s">
        <v>89</v>
      </c>
      <c r="C179" t="s">
        <v>26</v>
      </c>
      <c r="D179" s="1">
        <v>44092</v>
      </c>
      <c r="E179" s="2">
        <v>480</v>
      </c>
      <c r="F179" s="3">
        <v>462</v>
      </c>
      <c r="G179" s="4">
        <v>0.96250000000000002</v>
      </c>
      <c r="H179" s="5">
        <v>35</v>
      </c>
      <c r="I179" s="6">
        <v>34</v>
      </c>
      <c r="J179" s="7">
        <v>0.97142857142857097</v>
      </c>
      <c r="K179" s="8">
        <v>4</v>
      </c>
      <c r="L179" s="9">
        <v>4</v>
      </c>
      <c r="M179" s="10">
        <v>1</v>
      </c>
      <c r="Q179" s="11">
        <v>0</v>
      </c>
      <c r="V179" t="s">
        <v>27</v>
      </c>
      <c r="W179" t="s">
        <v>27</v>
      </c>
    </row>
    <row r="180" spans="1:23" x14ac:dyDescent="0.25">
      <c r="A180" t="s">
        <v>34</v>
      </c>
      <c r="B180" t="s">
        <v>35</v>
      </c>
      <c r="C180" t="s">
        <v>26</v>
      </c>
      <c r="D180" s="1">
        <v>44092</v>
      </c>
      <c r="E180" s="2">
        <v>63</v>
      </c>
      <c r="F180" s="3">
        <v>27</v>
      </c>
      <c r="G180" s="4">
        <v>0.42857142857142899</v>
      </c>
      <c r="H180" s="5">
        <v>2</v>
      </c>
      <c r="I180" s="6">
        <v>2</v>
      </c>
      <c r="J180" s="7">
        <v>1</v>
      </c>
      <c r="K180" s="8">
        <v>0</v>
      </c>
      <c r="L180" s="9">
        <v>0</v>
      </c>
      <c r="M180" s="10">
        <v>0</v>
      </c>
      <c r="Q180" s="11">
        <v>4</v>
      </c>
      <c r="V180" t="s">
        <v>27</v>
      </c>
      <c r="W180" t="s">
        <v>27</v>
      </c>
    </row>
    <row r="181" spans="1:23" x14ac:dyDescent="0.25">
      <c r="A181" t="s">
        <v>30</v>
      </c>
      <c r="B181" t="s">
        <v>31</v>
      </c>
      <c r="C181" t="s">
        <v>26</v>
      </c>
      <c r="D181" s="1">
        <v>44092</v>
      </c>
      <c r="E181" s="2">
        <v>116</v>
      </c>
      <c r="F181" s="3">
        <v>99</v>
      </c>
      <c r="G181" s="4">
        <v>0.85344827586206895</v>
      </c>
      <c r="H181" s="5">
        <v>0</v>
      </c>
      <c r="I181" s="6">
        <v>0</v>
      </c>
      <c r="J181" s="7">
        <v>0</v>
      </c>
      <c r="K181" s="8">
        <v>3</v>
      </c>
      <c r="L181" s="9">
        <v>3</v>
      </c>
      <c r="M181" s="10">
        <v>1</v>
      </c>
      <c r="Q181" s="11">
        <v>0</v>
      </c>
      <c r="V181" t="s">
        <v>27</v>
      </c>
      <c r="W181" t="s">
        <v>27</v>
      </c>
    </row>
    <row r="182" spans="1:23" x14ac:dyDescent="0.25">
      <c r="A182" t="s">
        <v>56</v>
      </c>
      <c r="B182" t="s">
        <v>57</v>
      </c>
      <c r="C182" t="s">
        <v>26</v>
      </c>
      <c r="D182" s="1">
        <v>44092</v>
      </c>
      <c r="E182" s="2">
        <v>1603</v>
      </c>
      <c r="F182" s="3">
        <v>1333</v>
      </c>
      <c r="G182" s="4">
        <v>0.831565814098565</v>
      </c>
      <c r="H182" s="5">
        <v>31</v>
      </c>
      <c r="I182" s="6">
        <v>26</v>
      </c>
      <c r="J182" s="7">
        <v>0.83870967741935498</v>
      </c>
      <c r="K182" s="8">
        <v>26</v>
      </c>
      <c r="L182" s="9">
        <v>20</v>
      </c>
      <c r="M182" s="10">
        <v>0.76923076923076905</v>
      </c>
      <c r="Q182" s="11">
        <v>1</v>
      </c>
      <c r="V182" t="s">
        <v>27</v>
      </c>
      <c r="W182" t="s">
        <v>27</v>
      </c>
    </row>
    <row r="183" spans="1:23" x14ac:dyDescent="0.25">
      <c r="A183" t="s">
        <v>96</v>
      </c>
      <c r="B183" t="s">
        <v>97</v>
      </c>
      <c r="C183" t="s">
        <v>26</v>
      </c>
      <c r="D183" s="1">
        <v>44092</v>
      </c>
      <c r="E183" s="2">
        <v>202</v>
      </c>
      <c r="F183" s="3">
        <v>179</v>
      </c>
      <c r="G183" s="4">
        <v>0.88613861386138604</v>
      </c>
      <c r="H183" s="5">
        <v>13</v>
      </c>
      <c r="I183" s="6">
        <v>13</v>
      </c>
      <c r="J183" s="7">
        <v>1</v>
      </c>
      <c r="K183" s="8">
        <v>15</v>
      </c>
      <c r="L183" s="9">
        <v>15</v>
      </c>
      <c r="M183" s="10">
        <v>1</v>
      </c>
      <c r="Q183" s="11">
        <v>2</v>
      </c>
      <c r="V183" t="s">
        <v>27</v>
      </c>
      <c r="W183" t="s">
        <v>27</v>
      </c>
    </row>
    <row r="184" spans="1:23" x14ac:dyDescent="0.25">
      <c r="A184" t="s">
        <v>105</v>
      </c>
      <c r="B184" t="s">
        <v>106</v>
      </c>
      <c r="C184" t="s">
        <v>26</v>
      </c>
      <c r="D184" s="1">
        <v>44092</v>
      </c>
      <c r="E184" s="2">
        <v>1096</v>
      </c>
      <c r="F184" s="3">
        <v>991</v>
      </c>
      <c r="G184" s="4">
        <v>0.90419708029197099</v>
      </c>
      <c r="H184" s="5">
        <v>30</v>
      </c>
      <c r="I184" s="6">
        <v>26</v>
      </c>
      <c r="J184" s="7">
        <v>0.86666666666666703</v>
      </c>
      <c r="K184" s="8">
        <v>42</v>
      </c>
      <c r="L184" s="9">
        <v>35</v>
      </c>
      <c r="M184" s="10">
        <v>0.83333333333333304</v>
      </c>
      <c r="N184" s="12"/>
      <c r="O184" s="13"/>
      <c r="P184" s="14"/>
      <c r="Q184" s="11">
        <v>3</v>
      </c>
      <c r="V184" t="s">
        <v>27</v>
      </c>
      <c r="W184" t="s">
        <v>27</v>
      </c>
    </row>
    <row r="185" spans="1:23" x14ac:dyDescent="0.25">
      <c r="A185" t="s">
        <v>107</v>
      </c>
      <c r="B185" t="s">
        <v>108</v>
      </c>
      <c r="C185" t="s">
        <v>26</v>
      </c>
      <c r="D185" s="1">
        <v>44092</v>
      </c>
      <c r="E185" s="2">
        <v>580</v>
      </c>
      <c r="F185" s="3">
        <v>539</v>
      </c>
      <c r="G185" s="4">
        <v>0.92931034482758601</v>
      </c>
      <c r="H185" s="5">
        <v>6</v>
      </c>
      <c r="I185" s="6">
        <v>6</v>
      </c>
      <c r="J185" s="7">
        <v>1</v>
      </c>
      <c r="K185" s="8">
        <v>10</v>
      </c>
      <c r="L185" s="9">
        <v>10</v>
      </c>
      <c r="M185" s="10">
        <v>1</v>
      </c>
      <c r="N185" s="14"/>
      <c r="O185" s="14"/>
      <c r="P185" s="14"/>
      <c r="Q185" s="11">
        <v>3</v>
      </c>
      <c r="V185" t="s">
        <v>27</v>
      </c>
      <c r="W185" t="s">
        <v>27</v>
      </c>
    </row>
    <row r="186" spans="1:23" x14ac:dyDescent="0.25">
      <c r="A186" t="s">
        <v>98</v>
      </c>
      <c r="B186" t="s">
        <v>99</v>
      </c>
      <c r="C186" t="s">
        <v>26</v>
      </c>
      <c r="D186" s="1">
        <v>44092</v>
      </c>
      <c r="E186" s="2">
        <v>220</v>
      </c>
      <c r="F186" s="3">
        <v>176</v>
      </c>
      <c r="G186" s="4">
        <v>0.8</v>
      </c>
      <c r="H186" s="5">
        <v>3</v>
      </c>
      <c r="I186" s="6">
        <v>2</v>
      </c>
      <c r="J186" s="7">
        <v>0.66666666666666696</v>
      </c>
      <c r="K186" s="8">
        <v>11</v>
      </c>
      <c r="L186" s="9">
        <v>11</v>
      </c>
      <c r="M186" s="10">
        <v>1</v>
      </c>
      <c r="Q186" s="11">
        <v>0</v>
      </c>
      <c r="V186" t="s">
        <v>27</v>
      </c>
      <c r="W186" t="s">
        <v>27</v>
      </c>
    </row>
    <row r="187" spans="1:23" x14ac:dyDescent="0.25">
      <c r="A187" t="s">
        <v>111</v>
      </c>
      <c r="B187" t="s">
        <v>112</v>
      </c>
      <c r="C187" t="s">
        <v>26</v>
      </c>
      <c r="D187" s="1">
        <v>44092</v>
      </c>
      <c r="E187" s="2">
        <v>151</v>
      </c>
      <c r="F187" s="3">
        <v>85</v>
      </c>
      <c r="G187" s="4">
        <v>0.56291390728476798</v>
      </c>
      <c r="H187" s="5">
        <v>77</v>
      </c>
      <c r="I187" s="6">
        <v>49</v>
      </c>
      <c r="J187" s="7">
        <v>0.63636363636363602</v>
      </c>
      <c r="K187" s="8">
        <v>59</v>
      </c>
      <c r="L187" s="9">
        <v>28</v>
      </c>
      <c r="M187" s="10">
        <v>0.47457627118644102</v>
      </c>
      <c r="N187" s="12"/>
      <c r="O187" s="13"/>
      <c r="P187" s="14"/>
      <c r="Q187" s="11">
        <v>2</v>
      </c>
      <c r="V187" t="s">
        <v>27</v>
      </c>
      <c r="W187" t="s">
        <v>27</v>
      </c>
    </row>
    <row r="188" spans="1:23" x14ac:dyDescent="0.25">
      <c r="A188" t="s">
        <v>78</v>
      </c>
      <c r="B188" t="s">
        <v>79</v>
      </c>
      <c r="C188" t="s">
        <v>26</v>
      </c>
      <c r="D188" s="1">
        <v>44092</v>
      </c>
      <c r="E188" s="2">
        <v>1112</v>
      </c>
      <c r="F188" s="3">
        <v>932</v>
      </c>
      <c r="G188" s="4">
        <v>0.83812949640287804</v>
      </c>
      <c r="H188" s="5">
        <v>2</v>
      </c>
      <c r="I188" s="6">
        <v>2</v>
      </c>
      <c r="J188" s="7">
        <v>1</v>
      </c>
      <c r="K188" s="8">
        <v>0</v>
      </c>
      <c r="L188" s="9">
        <v>0</v>
      </c>
      <c r="M188" s="10">
        <v>0</v>
      </c>
      <c r="Q188" s="11">
        <v>0</v>
      </c>
      <c r="V188" t="s">
        <v>27</v>
      </c>
      <c r="W188" t="s">
        <v>27</v>
      </c>
    </row>
    <row r="189" spans="1:23" x14ac:dyDescent="0.25">
      <c r="A189" t="s">
        <v>48</v>
      </c>
      <c r="B189" t="s">
        <v>49</v>
      </c>
      <c r="C189" t="s">
        <v>26</v>
      </c>
      <c r="D189" s="1">
        <v>44092</v>
      </c>
      <c r="E189" s="2">
        <v>451</v>
      </c>
      <c r="F189" s="3">
        <v>420</v>
      </c>
      <c r="G189" s="4">
        <v>0.93126385809312595</v>
      </c>
      <c r="H189" s="5">
        <v>6</v>
      </c>
      <c r="I189" s="6">
        <v>6</v>
      </c>
      <c r="J189" s="7">
        <v>1</v>
      </c>
      <c r="K189" s="8">
        <v>3</v>
      </c>
      <c r="L189" s="9">
        <v>3</v>
      </c>
      <c r="M189" s="10">
        <v>1</v>
      </c>
      <c r="Q189" s="11">
        <v>0</v>
      </c>
      <c r="V189" t="s">
        <v>27</v>
      </c>
      <c r="W189" t="s">
        <v>27</v>
      </c>
    </row>
    <row r="190" spans="1:23" x14ac:dyDescent="0.25">
      <c r="A190" t="s">
        <v>62</v>
      </c>
      <c r="B190" t="s">
        <v>63</v>
      </c>
      <c r="C190" t="s">
        <v>26</v>
      </c>
      <c r="D190" s="1">
        <v>44092</v>
      </c>
      <c r="E190" s="2">
        <v>620</v>
      </c>
      <c r="F190" s="3">
        <v>532</v>
      </c>
      <c r="G190" s="4">
        <v>0.85806451612903201</v>
      </c>
      <c r="H190" s="5">
        <v>12</v>
      </c>
      <c r="I190" s="6">
        <v>11</v>
      </c>
      <c r="J190" s="7">
        <v>0.91666666666666696</v>
      </c>
      <c r="K190" s="8">
        <v>9</v>
      </c>
      <c r="L190" s="9">
        <v>7</v>
      </c>
      <c r="M190" s="10">
        <v>0.77777777777777801</v>
      </c>
      <c r="Q190" s="11">
        <v>0</v>
      </c>
      <c r="V190" t="s">
        <v>27</v>
      </c>
      <c r="W190" t="s">
        <v>27</v>
      </c>
    </row>
    <row r="191" spans="1:23" x14ac:dyDescent="0.25">
      <c r="A191" t="s">
        <v>58</v>
      </c>
      <c r="B191" t="s">
        <v>59</v>
      </c>
      <c r="C191" t="s">
        <v>26</v>
      </c>
      <c r="D191" s="1">
        <v>44092</v>
      </c>
      <c r="E191" s="2">
        <v>108</v>
      </c>
      <c r="F191" s="3">
        <v>80</v>
      </c>
      <c r="G191" s="4">
        <v>0.74074074074074103</v>
      </c>
      <c r="H191" s="5">
        <v>0</v>
      </c>
      <c r="I191" s="6">
        <v>0</v>
      </c>
      <c r="J191" s="7">
        <v>0</v>
      </c>
      <c r="K191" s="8">
        <v>0</v>
      </c>
      <c r="L191" s="9">
        <v>0</v>
      </c>
      <c r="M191" s="10">
        <v>0</v>
      </c>
      <c r="Q191" s="11">
        <v>1</v>
      </c>
      <c r="V191" t="s">
        <v>27</v>
      </c>
      <c r="W191" t="s">
        <v>27</v>
      </c>
    </row>
    <row r="192" spans="1:23" x14ac:dyDescent="0.25">
      <c r="A192" t="s">
        <v>94</v>
      </c>
      <c r="B192" t="s">
        <v>95</v>
      </c>
      <c r="C192" t="s">
        <v>26</v>
      </c>
      <c r="D192" s="1">
        <v>44092</v>
      </c>
      <c r="E192" s="2">
        <v>729</v>
      </c>
      <c r="F192" s="3">
        <v>657</v>
      </c>
      <c r="G192" s="4">
        <v>0.90123456790123502</v>
      </c>
      <c r="H192" s="5">
        <v>8</v>
      </c>
      <c r="I192" s="6">
        <v>7</v>
      </c>
      <c r="J192" s="7">
        <v>0.875</v>
      </c>
      <c r="K192" s="8">
        <v>3</v>
      </c>
      <c r="L192" s="9">
        <v>3</v>
      </c>
      <c r="M192" s="10">
        <v>1</v>
      </c>
      <c r="Q192" s="11">
        <v>1</v>
      </c>
      <c r="V192" t="s">
        <v>27</v>
      </c>
      <c r="W192" t="s">
        <v>27</v>
      </c>
    </row>
    <row r="193" spans="1:23" x14ac:dyDescent="0.25">
      <c r="A193" t="s">
        <v>60</v>
      </c>
      <c r="B193" t="s">
        <v>61</v>
      </c>
      <c r="C193" t="s">
        <v>26</v>
      </c>
      <c r="D193" s="1">
        <v>44092</v>
      </c>
      <c r="E193" s="2">
        <v>489</v>
      </c>
      <c r="F193" s="3">
        <v>437</v>
      </c>
      <c r="G193" s="4">
        <v>0.89366053169734205</v>
      </c>
      <c r="H193" s="5">
        <v>3</v>
      </c>
      <c r="I193" s="6">
        <v>2</v>
      </c>
      <c r="J193" s="7">
        <v>0.66666666666666696</v>
      </c>
      <c r="K193" s="8">
        <v>1</v>
      </c>
      <c r="L193" s="9">
        <v>1</v>
      </c>
      <c r="M193" s="10">
        <v>1</v>
      </c>
      <c r="Q193" s="11">
        <v>0</v>
      </c>
      <c r="V193" t="s">
        <v>27</v>
      </c>
      <c r="W193" t="s">
        <v>27</v>
      </c>
    </row>
    <row r="194" spans="1:23" x14ac:dyDescent="0.25">
      <c r="A194" t="s">
        <v>68</v>
      </c>
      <c r="B194" t="s">
        <v>69</v>
      </c>
      <c r="C194" t="s">
        <v>26</v>
      </c>
      <c r="D194" s="1">
        <v>44092</v>
      </c>
      <c r="E194" s="2">
        <v>1220</v>
      </c>
      <c r="F194" s="3">
        <v>1142</v>
      </c>
      <c r="G194" s="4">
        <v>0.93606557377049204</v>
      </c>
      <c r="H194" s="5">
        <v>4</v>
      </c>
      <c r="I194" s="6">
        <v>4</v>
      </c>
      <c r="J194" s="7">
        <v>1</v>
      </c>
      <c r="K194" s="8">
        <v>0</v>
      </c>
      <c r="L194" s="9">
        <v>0</v>
      </c>
      <c r="M194" s="10">
        <v>0</v>
      </c>
      <c r="Q194" s="11">
        <v>0</v>
      </c>
      <c r="V194" t="s">
        <v>27</v>
      </c>
      <c r="W194" t="s">
        <v>27</v>
      </c>
    </row>
    <row r="195" spans="1:23" x14ac:dyDescent="0.25">
      <c r="A195" t="s">
        <v>70</v>
      </c>
      <c r="B195" t="s">
        <v>71</v>
      </c>
      <c r="C195" t="s">
        <v>26</v>
      </c>
      <c r="D195" s="1">
        <v>44092</v>
      </c>
      <c r="E195" s="2">
        <v>742</v>
      </c>
      <c r="F195" s="3">
        <v>662</v>
      </c>
      <c r="G195" s="4">
        <v>0.89218328840970396</v>
      </c>
      <c r="H195" s="5">
        <v>2</v>
      </c>
      <c r="I195" s="6">
        <v>2</v>
      </c>
      <c r="J195" s="7">
        <v>1</v>
      </c>
      <c r="K195" s="8">
        <v>10</v>
      </c>
      <c r="L195" s="9">
        <v>9</v>
      </c>
      <c r="M195" s="10">
        <v>0.9</v>
      </c>
      <c r="Q195" s="11">
        <v>0</v>
      </c>
      <c r="V195" t="s">
        <v>27</v>
      </c>
      <c r="W195" t="s">
        <v>27</v>
      </c>
    </row>
    <row r="196" spans="1:23" x14ac:dyDescent="0.25">
      <c r="A196" t="s">
        <v>32</v>
      </c>
      <c r="B196" t="s">
        <v>33</v>
      </c>
      <c r="C196" t="s">
        <v>26</v>
      </c>
      <c r="D196" s="1">
        <v>44092</v>
      </c>
      <c r="E196" s="2">
        <v>90</v>
      </c>
      <c r="F196" s="3">
        <v>56</v>
      </c>
      <c r="G196" s="4">
        <v>0.62222222222222201</v>
      </c>
      <c r="H196" s="5">
        <v>0</v>
      </c>
      <c r="I196" s="6">
        <v>0</v>
      </c>
      <c r="J196" s="7">
        <v>0</v>
      </c>
      <c r="K196" s="8">
        <v>3</v>
      </c>
      <c r="L196" s="9">
        <v>2</v>
      </c>
      <c r="M196" s="10">
        <v>0.66666666666666696</v>
      </c>
      <c r="Q196" s="11">
        <v>1</v>
      </c>
      <c r="V196" t="s">
        <v>27</v>
      </c>
      <c r="W196" t="s">
        <v>27</v>
      </c>
    </row>
    <row r="197" spans="1:23" x14ac:dyDescent="0.25">
      <c r="A197" t="s">
        <v>123</v>
      </c>
      <c r="B197" t="s">
        <v>124</v>
      </c>
      <c r="C197" t="s">
        <v>26</v>
      </c>
      <c r="D197" s="1">
        <v>44092</v>
      </c>
      <c r="E197" s="2">
        <v>723</v>
      </c>
      <c r="F197" s="3">
        <v>612</v>
      </c>
      <c r="G197" s="4">
        <v>0.84647302904564303</v>
      </c>
      <c r="H197" s="5">
        <v>13</v>
      </c>
      <c r="I197" s="6">
        <v>11</v>
      </c>
      <c r="J197" s="7">
        <v>0.84615384615384603</v>
      </c>
      <c r="K197" s="8">
        <v>20</v>
      </c>
      <c r="L197" s="9">
        <v>14</v>
      </c>
      <c r="M197" s="10">
        <v>0.7</v>
      </c>
      <c r="N197" s="12"/>
      <c r="O197" s="13"/>
      <c r="P197" s="14"/>
      <c r="Q197" s="11">
        <v>4</v>
      </c>
      <c r="V197" t="s">
        <v>27</v>
      </c>
      <c r="W197" t="s">
        <v>27</v>
      </c>
    </row>
    <row r="198" spans="1:23" x14ac:dyDescent="0.25">
      <c r="A198" t="s">
        <v>72</v>
      </c>
      <c r="B198" t="s">
        <v>73</v>
      </c>
      <c r="C198" t="s">
        <v>26</v>
      </c>
      <c r="D198" s="1">
        <v>44092</v>
      </c>
      <c r="E198" s="2">
        <v>925</v>
      </c>
      <c r="F198" s="3">
        <v>843</v>
      </c>
      <c r="G198" s="4">
        <v>0.91135135135135104</v>
      </c>
      <c r="H198" s="5">
        <v>14</v>
      </c>
      <c r="I198" s="6">
        <v>14</v>
      </c>
      <c r="J198" s="7">
        <v>1</v>
      </c>
      <c r="K198" s="8">
        <v>27</v>
      </c>
      <c r="L198" s="9">
        <v>25</v>
      </c>
      <c r="M198" s="10">
        <v>0.92592592592592604</v>
      </c>
      <c r="Q198" s="11">
        <v>1</v>
      </c>
      <c r="V198" t="s">
        <v>27</v>
      </c>
      <c r="W198" t="s">
        <v>27</v>
      </c>
    </row>
    <row r="199" spans="1:23" x14ac:dyDescent="0.25">
      <c r="A199" t="s">
        <v>84</v>
      </c>
      <c r="B199" t="s">
        <v>85</v>
      </c>
      <c r="C199" t="s">
        <v>26</v>
      </c>
      <c r="D199" s="1">
        <v>44092</v>
      </c>
      <c r="E199" s="2">
        <v>743</v>
      </c>
      <c r="F199" s="3">
        <v>631</v>
      </c>
      <c r="G199" s="4">
        <v>0.84925975773889595</v>
      </c>
      <c r="H199" s="5">
        <v>65</v>
      </c>
      <c r="I199" s="6">
        <v>56</v>
      </c>
      <c r="J199" s="7">
        <v>0.86153846153846203</v>
      </c>
      <c r="K199" s="8">
        <v>41</v>
      </c>
      <c r="L199" s="9">
        <v>38</v>
      </c>
      <c r="M199" s="10">
        <v>0.92682926829268297</v>
      </c>
      <c r="Q199" s="11">
        <v>2</v>
      </c>
      <c r="V199" t="s">
        <v>27</v>
      </c>
      <c r="W199" t="s">
        <v>27</v>
      </c>
    </row>
    <row r="200" spans="1:23" x14ac:dyDescent="0.25">
      <c r="A200" t="s">
        <v>52</v>
      </c>
      <c r="B200" t="s">
        <v>53</v>
      </c>
      <c r="C200" t="s">
        <v>26</v>
      </c>
      <c r="D200" s="1">
        <v>44092</v>
      </c>
      <c r="E200" s="2">
        <v>679</v>
      </c>
      <c r="F200" s="3">
        <v>610</v>
      </c>
      <c r="G200" s="4">
        <v>0.89837997054491903</v>
      </c>
      <c r="H200" s="5">
        <v>15</v>
      </c>
      <c r="I200" s="6">
        <v>15</v>
      </c>
      <c r="J200" s="7">
        <v>1</v>
      </c>
      <c r="K200" s="8">
        <v>26</v>
      </c>
      <c r="L200" s="9">
        <v>21</v>
      </c>
      <c r="M200" s="10">
        <v>0.80769230769230804</v>
      </c>
      <c r="Q200" s="11">
        <v>2</v>
      </c>
      <c r="V200" t="s">
        <v>27</v>
      </c>
      <c r="W200" t="s">
        <v>27</v>
      </c>
    </row>
    <row r="201" spans="1:23" x14ac:dyDescent="0.25">
      <c r="A201" t="s">
        <v>90</v>
      </c>
      <c r="B201" t="s">
        <v>91</v>
      </c>
      <c r="C201" t="s">
        <v>26</v>
      </c>
      <c r="D201" s="1">
        <v>44092</v>
      </c>
      <c r="E201" s="2">
        <v>295</v>
      </c>
      <c r="F201" s="3">
        <v>233</v>
      </c>
      <c r="G201" s="4">
        <v>0.78983050847457603</v>
      </c>
      <c r="H201" s="5">
        <v>11</v>
      </c>
      <c r="I201" s="6">
        <v>11</v>
      </c>
      <c r="J201" s="7">
        <v>1</v>
      </c>
      <c r="K201" s="8">
        <v>5</v>
      </c>
      <c r="L201" s="9">
        <v>4</v>
      </c>
      <c r="M201" s="10">
        <v>0.8</v>
      </c>
      <c r="Q201" s="11">
        <v>1</v>
      </c>
      <c r="V201" t="s">
        <v>27</v>
      </c>
      <c r="W201" t="s">
        <v>27</v>
      </c>
    </row>
    <row r="202" spans="1:23" x14ac:dyDescent="0.25">
      <c r="A202" t="s">
        <v>50</v>
      </c>
      <c r="B202" t="s">
        <v>51</v>
      </c>
      <c r="C202" t="s">
        <v>26</v>
      </c>
      <c r="D202" s="1">
        <v>44092</v>
      </c>
      <c r="E202" s="2">
        <v>189</v>
      </c>
      <c r="F202" s="3">
        <v>167</v>
      </c>
      <c r="G202" s="4">
        <v>0.88359788359788405</v>
      </c>
      <c r="H202" s="5">
        <v>2</v>
      </c>
      <c r="I202" s="6">
        <v>2</v>
      </c>
      <c r="J202" s="7">
        <v>1</v>
      </c>
      <c r="K202" s="8">
        <v>6</v>
      </c>
      <c r="L202" s="9">
        <v>6</v>
      </c>
      <c r="M202" s="10">
        <v>1</v>
      </c>
      <c r="Q202" s="11">
        <v>0</v>
      </c>
      <c r="V202" t="s">
        <v>27</v>
      </c>
      <c r="W202" t="s">
        <v>27</v>
      </c>
    </row>
    <row r="203" spans="1:23" x14ac:dyDescent="0.25">
      <c r="A203" t="s">
        <v>44</v>
      </c>
      <c r="B203" t="s">
        <v>45</v>
      </c>
      <c r="C203" t="s">
        <v>46</v>
      </c>
      <c r="D203" s="1">
        <v>44092</v>
      </c>
      <c r="E203" s="2">
        <v>757</v>
      </c>
      <c r="F203" s="3">
        <v>525</v>
      </c>
      <c r="G203" s="4">
        <v>0.69352708058124202</v>
      </c>
      <c r="H203" s="5">
        <v>105</v>
      </c>
      <c r="I203" s="6">
        <v>69</v>
      </c>
      <c r="J203" s="7">
        <v>0.65714285714285703</v>
      </c>
      <c r="K203" s="8">
        <v>33</v>
      </c>
      <c r="L203" s="9">
        <v>24</v>
      </c>
      <c r="M203" s="10">
        <v>0.72727272727272696</v>
      </c>
      <c r="Q203" s="11">
        <v>4</v>
      </c>
      <c r="V203" t="s">
        <v>47</v>
      </c>
      <c r="W203" t="s">
        <v>27</v>
      </c>
    </row>
    <row r="204" spans="1:23" x14ac:dyDescent="0.25">
      <c r="A204" t="s">
        <v>86</v>
      </c>
      <c r="B204" t="s">
        <v>87</v>
      </c>
      <c r="C204" t="s">
        <v>26</v>
      </c>
      <c r="D204" s="1">
        <v>44092</v>
      </c>
      <c r="E204" s="2">
        <v>677</v>
      </c>
      <c r="F204" s="3">
        <v>539</v>
      </c>
      <c r="G204" s="4">
        <v>0.79615952732644002</v>
      </c>
      <c r="H204" s="5">
        <v>18</v>
      </c>
      <c r="I204" s="6">
        <v>17</v>
      </c>
      <c r="J204" s="7">
        <v>0.94444444444444398</v>
      </c>
      <c r="K204" s="8">
        <v>6</v>
      </c>
      <c r="L204" s="9">
        <v>6</v>
      </c>
      <c r="M204" s="10">
        <v>1</v>
      </c>
      <c r="Q204" s="11">
        <v>2</v>
      </c>
      <c r="V204" t="s">
        <v>27</v>
      </c>
      <c r="W204" t="s">
        <v>27</v>
      </c>
    </row>
    <row r="205" spans="1:23" x14ac:dyDescent="0.25">
      <c r="A205" t="s">
        <v>76</v>
      </c>
      <c r="B205" t="s">
        <v>77</v>
      </c>
      <c r="C205" t="s">
        <v>26</v>
      </c>
      <c r="D205" s="1">
        <v>44092</v>
      </c>
      <c r="E205" s="2">
        <v>1114</v>
      </c>
      <c r="F205" s="3">
        <v>968</v>
      </c>
      <c r="G205" s="4">
        <v>0.868940754039497</v>
      </c>
      <c r="H205" s="5">
        <v>33</v>
      </c>
      <c r="I205" s="6">
        <v>29</v>
      </c>
      <c r="J205" s="7">
        <v>0.87878787878787901</v>
      </c>
      <c r="K205" s="8">
        <v>18</v>
      </c>
      <c r="L205" s="9">
        <v>13</v>
      </c>
      <c r="M205" s="10">
        <v>0.72222222222222199</v>
      </c>
      <c r="Q205" s="11">
        <v>4</v>
      </c>
      <c r="V205" t="s">
        <v>27</v>
      </c>
      <c r="W205" t="s">
        <v>27</v>
      </c>
    </row>
    <row r="206" spans="1:23" x14ac:dyDescent="0.25">
      <c r="A206" t="s">
        <v>24</v>
      </c>
      <c r="B206" t="s">
        <v>25</v>
      </c>
      <c r="C206" t="s">
        <v>26</v>
      </c>
      <c r="D206" s="1">
        <v>44092</v>
      </c>
      <c r="E206" s="2">
        <v>64</v>
      </c>
      <c r="F206" s="3">
        <v>51</v>
      </c>
      <c r="G206" s="4">
        <v>0.796875</v>
      </c>
      <c r="H206" s="5">
        <v>1</v>
      </c>
      <c r="I206" s="6">
        <v>1</v>
      </c>
      <c r="J206" s="7">
        <v>1</v>
      </c>
      <c r="K206" s="8">
        <v>2</v>
      </c>
      <c r="L206" s="9">
        <v>1</v>
      </c>
      <c r="M206" s="10">
        <v>0.5</v>
      </c>
      <c r="Q206" s="11">
        <v>1</v>
      </c>
      <c r="V206" t="s">
        <v>27</v>
      </c>
      <c r="W206" t="s">
        <v>27</v>
      </c>
    </row>
    <row r="207" spans="1:23" x14ac:dyDescent="0.25">
      <c r="A207" t="s">
        <v>117</v>
      </c>
      <c r="B207" t="s">
        <v>118</v>
      </c>
      <c r="C207" t="s">
        <v>26</v>
      </c>
      <c r="D207" s="1">
        <v>44092</v>
      </c>
      <c r="E207" s="2">
        <v>534</v>
      </c>
      <c r="F207" s="3">
        <v>458</v>
      </c>
      <c r="G207" s="4">
        <v>0.85767790262172305</v>
      </c>
      <c r="H207" s="5">
        <v>13</v>
      </c>
      <c r="I207" s="6">
        <v>13</v>
      </c>
      <c r="J207" s="7">
        <v>1</v>
      </c>
      <c r="K207" s="8">
        <v>5</v>
      </c>
      <c r="L207" s="9">
        <v>5</v>
      </c>
      <c r="M207" s="10">
        <v>1</v>
      </c>
      <c r="N207" s="12"/>
      <c r="O207" s="13"/>
      <c r="P207" s="14"/>
      <c r="Q207" s="11">
        <v>2</v>
      </c>
      <c r="V207" t="s">
        <v>27</v>
      </c>
      <c r="W207" t="s">
        <v>27</v>
      </c>
    </row>
    <row r="208" spans="1:23" x14ac:dyDescent="0.25">
      <c r="A208" t="s">
        <v>42</v>
      </c>
      <c r="B208" t="s">
        <v>43</v>
      </c>
      <c r="C208" t="s">
        <v>26</v>
      </c>
      <c r="D208" s="1">
        <v>44092</v>
      </c>
      <c r="E208" s="2">
        <v>972</v>
      </c>
      <c r="F208" s="3">
        <v>926</v>
      </c>
      <c r="G208" s="4">
        <v>0.95267489711934195</v>
      </c>
      <c r="H208" s="5">
        <v>3</v>
      </c>
      <c r="I208" s="6">
        <v>3</v>
      </c>
      <c r="J208" s="7">
        <v>1</v>
      </c>
      <c r="K208" s="8">
        <v>4</v>
      </c>
      <c r="L208" s="9">
        <v>4</v>
      </c>
      <c r="M208" s="10">
        <v>1</v>
      </c>
      <c r="Q208" s="11">
        <v>6</v>
      </c>
      <c r="V208" t="s">
        <v>27</v>
      </c>
      <c r="W208" t="s">
        <v>27</v>
      </c>
    </row>
    <row r="209" spans="1:23" x14ac:dyDescent="0.25">
      <c r="A209" t="s">
        <v>115</v>
      </c>
      <c r="B209" t="s">
        <v>116</v>
      </c>
      <c r="C209" t="s">
        <v>26</v>
      </c>
      <c r="D209" s="1">
        <v>44092</v>
      </c>
      <c r="E209" s="2">
        <v>391</v>
      </c>
      <c r="F209" s="3">
        <v>341</v>
      </c>
      <c r="G209" s="4">
        <v>0.87212276214833795</v>
      </c>
      <c r="H209" s="5">
        <v>8</v>
      </c>
      <c r="I209" s="6">
        <v>7</v>
      </c>
      <c r="J209" s="7">
        <v>0.875</v>
      </c>
      <c r="K209" s="8">
        <v>7</v>
      </c>
      <c r="L209" s="9">
        <v>7</v>
      </c>
      <c r="M209" s="10">
        <v>1</v>
      </c>
      <c r="N209" s="14"/>
      <c r="O209" s="14"/>
      <c r="P209" s="14"/>
      <c r="Q209" s="11">
        <v>0</v>
      </c>
      <c r="V209" t="s">
        <v>27</v>
      </c>
      <c r="W209" t="s">
        <v>27</v>
      </c>
    </row>
    <row r="210" spans="1:23" x14ac:dyDescent="0.25">
      <c r="A210" t="s">
        <v>38</v>
      </c>
      <c r="B210" t="s">
        <v>39</v>
      </c>
      <c r="C210" t="s">
        <v>26</v>
      </c>
      <c r="D210" s="1">
        <v>44092</v>
      </c>
      <c r="E210" s="2">
        <v>609</v>
      </c>
      <c r="F210" s="3">
        <v>527</v>
      </c>
      <c r="G210" s="4">
        <v>0.86535303776683103</v>
      </c>
      <c r="H210" s="5">
        <v>10</v>
      </c>
      <c r="I210" s="6">
        <v>10</v>
      </c>
      <c r="J210" s="7">
        <v>1</v>
      </c>
      <c r="K210" s="8">
        <v>13</v>
      </c>
      <c r="L210" s="9">
        <v>13</v>
      </c>
      <c r="M210" s="10">
        <v>1</v>
      </c>
      <c r="Q210" s="11">
        <v>0</v>
      </c>
      <c r="V210" t="s">
        <v>27</v>
      </c>
      <c r="W210" t="s">
        <v>27</v>
      </c>
    </row>
    <row r="211" spans="1:23" x14ac:dyDescent="0.25">
      <c r="A211" t="s">
        <v>82</v>
      </c>
      <c r="B211" t="s">
        <v>83</v>
      </c>
      <c r="C211" t="s">
        <v>26</v>
      </c>
      <c r="D211" s="1">
        <v>44092</v>
      </c>
      <c r="E211" s="2">
        <v>1034</v>
      </c>
      <c r="F211" s="3">
        <v>920</v>
      </c>
      <c r="G211" s="4">
        <v>0.88974854932301695</v>
      </c>
      <c r="H211" s="5">
        <v>20</v>
      </c>
      <c r="I211" s="6">
        <v>20</v>
      </c>
      <c r="J211" s="7">
        <v>1</v>
      </c>
      <c r="K211" s="8">
        <v>6</v>
      </c>
      <c r="L211" s="9">
        <v>5</v>
      </c>
      <c r="M211" s="10">
        <v>0.83333333333333304</v>
      </c>
      <c r="Q211" s="11">
        <v>3</v>
      </c>
      <c r="V211" t="s">
        <v>27</v>
      </c>
      <c r="W211" t="s">
        <v>27</v>
      </c>
    </row>
    <row r="212" spans="1:23" x14ac:dyDescent="0.25">
      <c r="A212" t="s">
        <v>119</v>
      </c>
      <c r="B212" t="s">
        <v>120</v>
      </c>
      <c r="C212" t="s">
        <v>26</v>
      </c>
      <c r="D212" s="1">
        <v>44092</v>
      </c>
      <c r="E212" s="2">
        <v>451</v>
      </c>
      <c r="F212" s="3">
        <v>389</v>
      </c>
      <c r="G212" s="4">
        <v>0.86252771618625301</v>
      </c>
      <c r="H212" s="5">
        <v>11</v>
      </c>
      <c r="I212" s="6">
        <v>9</v>
      </c>
      <c r="J212" s="7">
        <v>0.81818181818181801</v>
      </c>
      <c r="K212" s="8">
        <v>6</v>
      </c>
      <c r="L212" s="9">
        <v>6</v>
      </c>
      <c r="M212" s="10">
        <v>1</v>
      </c>
      <c r="N212" s="12"/>
      <c r="O212" s="13"/>
      <c r="P212" s="14"/>
      <c r="Q212" s="11">
        <v>0</v>
      </c>
      <c r="V212" t="s">
        <v>27</v>
      </c>
      <c r="W212" t="s">
        <v>27</v>
      </c>
    </row>
    <row r="213" spans="1:23" x14ac:dyDescent="0.25">
      <c r="A213" t="s">
        <v>64</v>
      </c>
      <c r="B213" t="s">
        <v>65</v>
      </c>
      <c r="C213" t="s">
        <v>26</v>
      </c>
      <c r="D213" s="1">
        <v>44092</v>
      </c>
      <c r="E213" s="2">
        <v>1125</v>
      </c>
      <c r="F213" s="3">
        <v>1039</v>
      </c>
      <c r="G213" s="4">
        <v>0.92355555555555602</v>
      </c>
      <c r="H213" s="5">
        <v>22</v>
      </c>
      <c r="I213" s="6">
        <v>22</v>
      </c>
      <c r="J213" s="7">
        <v>1</v>
      </c>
      <c r="K213" s="8">
        <v>16</v>
      </c>
      <c r="L213" s="9">
        <v>16</v>
      </c>
      <c r="M213" s="10">
        <v>1</v>
      </c>
      <c r="Q213" s="11">
        <v>2</v>
      </c>
      <c r="V213" t="s">
        <v>27</v>
      </c>
      <c r="W213" t="s">
        <v>27</v>
      </c>
    </row>
    <row r="214" spans="1:23" x14ac:dyDescent="0.25">
      <c r="A214" t="s">
        <v>109</v>
      </c>
      <c r="B214" t="s">
        <v>110</v>
      </c>
      <c r="C214" t="s">
        <v>26</v>
      </c>
      <c r="D214" s="1">
        <v>44092</v>
      </c>
      <c r="E214" s="2">
        <v>540</v>
      </c>
      <c r="F214" s="3">
        <v>478</v>
      </c>
      <c r="G214" s="4">
        <v>0.88518518518518496</v>
      </c>
      <c r="H214" s="5">
        <v>8</v>
      </c>
      <c r="I214" s="6">
        <v>7</v>
      </c>
      <c r="J214" s="7">
        <v>0.875</v>
      </c>
      <c r="K214" s="8">
        <v>1</v>
      </c>
      <c r="L214" s="9">
        <v>1</v>
      </c>
      <c r="M214" s="10">
        <v>1</v>
      </c>
      <c r="N214" s="14"/>
      <c r="O214" s="14"/>
      <c r="P214" s="14"/>
      <c r="Q214" s="11">
        <v>3</v>
      </c>
      <c r="V214" t="s">
        <v>27</v>
      </c>
      <c r="W214" t="s">
        <v>27</v>
      </c>
    </row>
    <row r="215" spans="1:23" x14ac:dyDescent="0.25">
      <c r="A215" t="s">
        <v>103</v>
      </c>
      <c r="B215" t="s">
        <v>104</v>
      </c>
      <c r="C215" t="s">
        <v>26</v>
      </c>
      <c r="D215" s="1">
        <v>44092</v>
      </c>
      <c r="E215" s="2">
        <v>532</v>
      </c>
      <c r="F215" s="3">
        <v>430</v>
      </c>
      <c r="G215" s="4">
        <v>0.80827067669172903</v>
      </c>
      <c r="H215" s="5">
        <v>5</v>
      </c>
      <c r="I215" s="6">
        <v>4</v>
      </c>
      <c r="J215" s="7">
        <v>0.8</v>
      </c>
      <c r="K215" s="8">
        <v>12</v>
      </c>
      <c r="L215" s="9">
        <v>8</v>
      </c>
      <c r="M215" s="10">
        <v>0.66666666666666696</v>
      </c>
      <c r="N215" s="12"/>
      <c r="O215" s="13"/>
      <c r="P215" s="14"/>
      <c r="Q215" s="11">
        <v>3</v>
      </c>
      <c r="V215" t="s">
        <v>27</v>
      </c>
      <c r="W215" t="s">
        <v>27</v>
      </c>
    </row>
    <row r="216" spans="1:23" x14ac:dyDescent="0.25">
      <c r="A216" t="s">
        <v>80</v>
      </c>
      <c r="B216" t="s">
        <v>81</v>
      </c>
      <c r="C216" t="s">
        <v>26</v>
      </c>
      <c r="D216" s="1">
        <v>44092</v>
      </c>
      <c r="E216" s="2">
        <v>1231</v>
      </c>
      <c r="F216" s="3">
        <v>1026</v>
      </c>
      <c r="G216" s="4">
        <v>0.83346872461413501</v>
      </c>
      <c r="H216" s="5">
        <v>40</v>
      </c>
      <c r="I216" s="6">
        <v>32</v>
      </c>
      <c r="J216" s="7">
        <v>0.8</v>
      </c>
      <c r="K216" s="8">
        <v>25</v>
      </c>
      <c r="L216" s="9">
        <v>17</v>
      </c>
      <c r="M216" s="10">
        <v>0.68</v>
      </c>
      <c r="Q216" s="11">
        <v>3</v>
      </c>
      <c r="V216" t="s">
        <v>27</v>
      </c>
      <c r="W216" t="s">
        <v>27</v>
      </c>
    </row>
    <row r="217" spans="1:23" x14ac:dyDescent="0.25">
      <c r="A217" t="s">
        <v>66</v>
      </c>
      <c r="B217" t="s">
        <v>67</v>
      </c>
      <c r="C217" t="s">
        <v>26</v>
      </c>
      <c r="D217" s="1">
        <v>44092</v>
      </c>
      <c r="E217" s="2">
        <v>1075</v>
      </c>
      <c r="F217" s="3">
        <v>909</v>
      </c>
      <c r="G217" s="4">
        <v>0.84558139534883703</v>
      </c>
      <c r="H217" s="5">
        <v>2</v>
      </c>
      <c r="I217" s="6">
        <v>2</v>
      </c>
      <c r="J217" s="7">
        <v>1</v>
      </c>
      <c r="K217" s="8">
        <v>6</v>
      </c>
      <c r="L217" s="9">
        <v>5</v>
      </c>
      <c r="M217" s="10">
        <v>0.83333333333333304</v>
      </c>
      <c r="Q217" s="11">
        <v>4</v>
      </c>
      <c r="V217" t="s">
        <v>27</v>
      </c>
      <c r="W217" t="s">
        <v>27</v>
      </c>
    </row>
    <row r="218" spans="1:23" x14ac:dyDescent="0.25">
      <c r="A218" t="s">
        <v>100</v>
      </c>
      <c r="B218" t="s">
        <v>101</v>
      </c>
      <c r="C218" t="s">
        <v>46</v>
      </c>
      <c r="D218" s="1">
        <v>44092</v>
      </c>
      <c r="E218" s="2">
        <v>668</v>
      </c>
      <c r="F218" s="3">
        <v>448</v>
      </c>
      <c r="G218" s="4">
        <v>0.67065868263473105</v>
      </c>
      <c r="H218" s="5">
        <v>8</v>
      </c>
      <c r="I218" s="6">
        <v>7</v>
      </c>
      <c r="J218" s="7">
        <v>0.875</v>
      </c>
      <c r="K218" s="8">
        <v>11</v>
      </c>
      <c r="L218" s="9">
        <v>8</v>
      </c>
      <c r="M218" s="10">
        <v>0.72727272727272696</v>
      </c>
      <c r="N218" s="14">
        <v>1</v>
      </c>
      <c r="O218" s="14">
        <v>86</v>
      </c>
      <c r="P218" s="14">
        <v>0</v>
      </c>
      <c r="Q218" s="11">
        <v>1</v>
      </c>
      <c r="V218" t="s">
        <v>102</v>
      </c>
      <c r="W218" t="s">
        <v>27</v>
      </c>
    </row>
    <row r="219" spans="1:23" x14ac:dyDescent="0.25">
      <c r="A219" t="s">
        <v>36</v>
      </c>
      <c r="B219" t="s">
        <v>37</v>
      </c>
      <c r="C219" t="s">
        <v>26</v>
      </c>
      <c r="D219" s="1">
        <v>44092</v>
      </c>
      <c r="E219" s="2">
        <v>665</v>
      </c>
      <c r="F219" s="3">
        <v>579</v>
      </c>
      <c r="G219" s="4">
        <v>0.87067669172932305</v>
      </c>
      <c r="H219" s="5">
        <v>4</v>
      </c>
      <c r="I219" s="6">
        <v>4</v>
      </c>
      <c r="J219" s="7">
        <v>1</v>
      </c>
      <c r="K219" s="8">
        <v>27</v>
      </c>
      <c r="L219" s="9">
        <v>27</v>
      </c>
      <c r="M219" s="10">
        <v>1</v>
      </c>
      <c r="Q219" s="11">
        <v>0</v>
      </c>
      <c r="V219" t="s">
        <v>27</v>
      </c>
      <c r="W219" t="s">
        <v>27</v>
      </c>
    </row>
    <row r="220" spans="1:23" x14ac:dyDescent="0.25">
      <c r="A220" t="s">
        <v>40</v>
      </c>
      <c r="B220" t="s">
        <v>41</v>
      </c>
      <c r="C220" t="s">
        <v>26</v>
      </c>
      <c r="D220" s="1">
        <v>44092</v>
      </c>
      <c r="E220" s="2">
        <v>850</v>
      </c>
      <c r="F220" s="3">
        <v>706</v>
      </c>
      <c r="G220" s="4">
        <v>0.83058823529411796</v>
      </c>
      <c r="H220" s="5">
        <v>30</v>
      </c>
      <c r="I220" s="6">
        <v>25</v>
      </c>
      <c r="J220" s="7">
        <v>0.83333333333333304</v>
      </c>
      <c r="K220" s="8">
        <v>29</v>
      </c>
      <c r="L220" s="9">
        <v>24</v>
      </c>
      <c r="M220" s="10">
        <v>0.82758620689655205</v>
      </c>
      <c r="Q220" s="11">
        <v>2</v>
      </c>
      <c r="V220" t="s">
        <v>27</v>
      </c>
      <c r="W220" t="s">
        <v>27</v>
      </c>
    </row>
    <row r="221" spans="1:23" x14ac:dyDescent="0.25">
      <c r="A221" t="s">
        <v>92</v>
      </c>
      <c r="B221" t="s">
        <v>93</v>
      </c>
      <c r="C221" t="s">
        <v>26</v>
      </c>
      <c r="D221" s="1">
        <v>44092</v>
      </c>
      <c r="E221" s="2">
        <v>407</v>
      </c>
      <c r="F221" s="3">
        <v>370</v>
      </c>
      <c r="G221" s="4">
        <v>0.90909090909090895</v>
      </c>
      <c r="H221" s="5">
        <v>2</v>
      </c>
      <c r="I221" s="6">
        <v>2</v>
      </c>
      <c r="J221" s="7">
        <v>1</v>
      </c>
      <c r="K221" s="8">
        <v>12</v>
      </c>
      <c r="L221" s="9">
        <v>9</v>
      </c>
      <c r="M221" s="10">
        <v>0.75</v>
      </c>
      <c r="Q221" s="11">
        <v>0</v>
      </c>
      <c r="V221" t="s">
        <v>27</v>
      </c>
      <c r="W221" t="s">
        <v>27</v>
      </c>
    </row>
    <row r="222" spans="1:23" x14ac:dyDescent="0.25">
      <c r="A222" t="s">
        <v>54</v>
      </c>
      <c r="B222" t="s">
        <v>55</v>
      </c>
      <c r="C222" t="s">
        <v>26</v>
      </c>
      <c r="D222" s="1">
        <v>44092</v>
      </c>
      <c r="E222" s="2">
        <v>1894</v>
      </c>
      <c r="F222" s="3">
        <v>1447</v>
      </c>
      <c r="G222" s="4">
        <v>0.763991552270327</v>
      </c>
      <c r="H222" s="5">
        <v>60</v>
      </c>
      <c r="I222" s="6">
        <v>35</v>
      </c>
      <c r="J222" s="7">
        <v>0.58333333333333304</v>
      </c>
      <c r="K222" s="8">
        <v>20</v>
      </c>
      <c r="L222" s="9">
        <v>11</v>
      </c>
      <c r="M222" s="10">
        <v>0.55000000000000004</v>
      </c>
      <c r="Q222" s="11">
        <v>10</v>
      </c>
      <c r="V222" t="s">
        <v>27</v>
      </c>
      <c r="W222" t="s">
        <v>27</v>
      </c>
    </row>
    <row r="223" spans="1:23" s="25" customFormat="1" x14ac:dyDescent="0.25">
      <c r="D223" s="26"/>
      <c r="E223" s="27">
        <f>SUM(E175:E222)</f>
        <v>31357</v>
      </c>
      <c r="F223" s="27">
        <f>SUM(F175:F222)</f>
        <v>26766</v>
      </c>
      <c r="G223" s="28">
        <f>F223/E223</f>
        <v>0.85358931020186879</v>
      </c>
      <c r="H223" s="27">
        <f>SUM(H175:H222)</f>
        <v>1100</v>
      </c>
      <c r="I223" s="27">
        <f>SUM(I175:I222)</f>
        <v>874</v>
      </c>
      <c r="J223" s="28">
        <f>I223/H223</f>
        <v>0.79454545454545455</v>
      </c>
      <c r="K223" s="27">
        <f>SUM(K175:K222)</f>
        <v>704</v>
      </c>
      <c r="L223" s="27">
        <f>SUM(L175:L222)</f>
        <v>556</v>
      </c>
      <c r="M223" s="28">
        <f>L223/K223</f>
        <v>0.78977272727272729</v>
      </c>
      <c r="N223" s="27">
        <f t="shared" ref="N223:U223" si="11">SUM(N175:N222)</f>
        <v>2</v>
      </c>
      <c r="O223" s="27">
        <f t="shared" si="11"/>
        <v>100</v>
      </c>
      <c r="P223" s="27">
        <f t="shared" si="11"/>
        <v>45</v>
      </c>
      <c r="Q223" s="27">
        <f t="shared" si="11"/>
        <v>84</v>
      </c>
      <c r="R223" s="27">
        <f t="shared" si="11"/>
        <v>0</v>
      </c>
      <c r="S223" s="27">
        <f t="shared" si="11"/>
        <v>0</v>
      </c>
      <c r="T223" s="27">
        <f t="shared" si="11"/>
        <v>0</v>
      </c>
      <c r="U223" s="27">
        <f t="shared" si="11"/>
        <v>0</v>
      </c>
    </row>
    <row r="224" spans="1:23" x14ac:dyDescent="0.25">
      <c r="D224" t="s">
        <v>158</v>
      </c>
    </row>
    <row r="225" spans="3:21" x14ac:dyDescent="0.25">
      <c r="C225" s="17" t="s">
        <v>129</v>
      </c>
      <c r="D225" s="17">
        <f>COUNTIF(D$4:D$222,"14/09/2020")</f>
        <v>39</v>
      </c>
      <c r="E225" s="35">
        <f>E43</f>
        <v>22811</v>
      </c>
      <c r="F225" s="35">
        <f t="shared" ref="F225:U225" si="12">F43</f>
        <v>19276</v>
      </c>
      <c r="G225" s="40">
        <f t="shared" si="12"/>
        <v>0.84503090614177367</v>
      </c>
      <c r="H225" s="35">
        <f t="shared" si="12"/>
        <v>950</v>
      </c>
      <c r="I225" s="35">
        <f t="shared" si="12"/>
        <v>762</v>
      </c>
      <c r="J225" s="40">
        <f t="shared" si="12"/>
        <v>0.80210526315789477</v>
      </c>
      <c r="K225" s="35">
        <f t="shared" si="12"/>
        <v>549</v>
      </c>
      <c r="L225" s="35">
        <f t="shared" si="12"/>
        <v>429</v>
      </c>
      <c r="M225" s="40">
        <f t="shared" si="12"/>
        <v>0.78142076502732238</v>
      </c>
      <c r="N225" s="35">
        <f t="shared" si="12"/>
        <v>0</v>
      </c>
      <c r="O225" s="35">
        <f t="shared" si="12"/>
        <v>0</v>
      </c>
      <c r="P225" s="35">
        <f t="shared" si="12"/>
        <v>0</v>
      </c>
      <c r="Q225" s="24">
        <f t="shared" si="12"/>
        <v>53</v>
      </c>
      <c r="R225" s="24">
        <f t="shared" si="12"/>
        <v>0</v>
      </c>
      <c r="S225" s="24">
        <f t="shared" si="12"/>
        <v>0</v>
      </c>
      <c r="T225" s="24">
        <f t="shared" si="12"/>
        <v>0</v>
      </c>
      <c r="U225" s="24">
        <f t="shared" si="12"/>
        <v>0</v>
      </c>
    </row>
    <row r="226" spans="3:21" x14ac:dyDescent="0.25">
      <c r="C226" s="17" t="s">
        <v>130</v>
      </c>
      <c r="D226" s="17">
        <f>COUNTIF(D$4:D$222,"15/09/2020")</f>
        <v>44</v>
      </c>
      <c r="E226" s="35">
        <f>E88</f>
        <v>29694</v>
      </c>
      <c r="F226" s="35">
        <f t="shared" ref="F226:U226" si="13">F88</f>
        <v>24395</v>
      </c>
      <c r="G226" s="40">
        <f t="shared" si="13"/>
        <v>0.82154644035832158</v>
      </c>
      <c r="H226" s="35">
        <f t="shared" si="13"/>
        <v>1066</v>
      </c>
      <c r="I226" s="35">
        <f t="shared" si="13"/>
        <v>846</v>
      </c>
      <c r="J226" s="40">
        <f t="shared" si="13"/>
        <v>0.79362101313320821</v>
      </c>
      <c r="K226" s="35">
        <f t="shared" si="13"/>
        <v>613</v>
      </c>
      <c r="L226" s="35">
        <f t="shared" si="13"/>
        <v>482</v>
      </c>
      <c r="M226" s="40">
        <f t="shared" si="13"/>
        <v>0.78629690048939638</v>
      </c>
      <c r="N226" s="35">
        <f t="shared" si="13"/>
        <v>1</v>
      </c>
      <c r="O226" s="35">
        <f t="shared" si="13"/>
        <v>14</v>
      </c>
      <c r="P226" s="35">
        <f t="shared" si="13"/>
        <v>28</v>
      </c>
      <c r="Q226" s="24">
        <f t="shared" si="13"/>
        <v>62</v>
      </c>
      <c r="R226" s="24">
        <f t="shared" si="13"/>
        <v>0</v>
      </c>
      <c r="S226" s="24">
        <f t="shared" si="13"/>
        <v>0</v>
      </c>
      <c r="T226" s="24">
        <f t="shared" si="13"/>
        <v>0</v>
      </c>
      <c r="U226" s="24">
        <f t="shared" si="13"/>
        <v>0</v>
      </c>
    </row>
    <row r="227" spans="3:21" x14ac:dyDescent="0.25">
      <c r="C227" s="17" t="s">
        <v>131</v>
      </c>
      <c r="D227" s="17">
        <f>COUNTIF(D$4:D$222,"16/09/2020")</f>
        <v>42</v>
      </c>
      <c r="E227" s="35">
        <f>E131</f>
        <v>28709</v>
      </c>
      <c r="F227" s="35">
        <f t="shared" ref="F227:U227" si="14">F131</f>
        <v>23505</v>
      </c>
      <c r="G227" s="40">
        <f t="shared" si="14"/>
        <v>0.81873280156048622</v>
      </c>
      <c r="H227" s="35">
        <f t="shared" si="14"/>
        <v>1094</v>
      </c>
      <c r="I227" s="35">
        <f t="shared" si="14"/>
        <v>867</v>
      </c>
      <c r="J227" s="40">
        <f t="shared" si="14"/>
        <v>0.7925045703839122</v>
      </c>
      <c r="K227" s="35">
        <f t="shared" si="14"/>
        <v>687</v>
      </c>
      <c r="L227" s="35">
        <f t="shared" si="14"/>
        <v>531</v>
      </c>
      <c r="M227" s="40">
        <f t="shared" si="14"/>
        <v>0.77292576419213976</v>
      </c>
      <c r="N227" s="35">
        <f t="shared" si="14"/>
        <v>2</v>
      </c>
      <c r="O227" s="35">
        <f t="shared" si="14"/>
        <v>100</v>
      </c>
      <c r="P227" s="35">
        <f t="shared" si="14"/>
        <v>48</v>
      </c>
      <c r="Q227" s="24">
        <f t="shared" si="14"/>
        <v>78</v>
      </c>
      <c r="R227" s="24">
        <f t="shared" si="14"/>
        <v>0</v>
      </c>
      <c r="S227" s="24">
        <f t="shared" si="14"/>
        <v>0</v>
      </c>
      <c r="T227" s="24">
        <f t="shared" si="14"/>
        <v>0</v>
      </c>
      <c r="U227" s="24">
        <f t="shared" si="14"/>
        <v>0</v>
      </c>
    </row>
    <row r="228" spans="3:21" x14ac:dyDescent="0.25">
      <c r="C228" s="17" t="s">
        <v>132</v>
      </c>
      <c r="D228" s="17">
        <f>COUNTIF(D$4:D$222,"17/09/2020")</f>
        <v>42</v>
      </c>
      <c r="E228" s="35">
        <f>E174</f>
        <v>27720</v>
      </c>
      <c r="F228" s="35">
        <f t="shared" ref="F228:U228" si="15">F174</f>
        <v>23842</v>
      </c>
      <c r="G228" s="40">
        <f t="shared" si="15"/>
        <v>0.86010101010101014</v>
      </c>
      <c r="H228" s="35">
        <f t="shared" si="15"/>
        <v>1061</v>
      </c>
      <c r="I228" s="35">
        <f t="shared" si="15"/>
        <v>849</v>
      </c>
      <c r="J228" s="40">
        <f t="shared" si="15"/>
        <v>0.80018850141376063</v>
      </c>
      <c r="K228" s="35">
        <f t="shared" si="15"/>
        <v>642</v>
      </c>
      <c r="L228" s="35">
        <f t="shared" si="15"/>
        <v>494</v>
      </c>
      <c r="M228" s="40">
        <f t="shared" si="15"/>
        <v>0.76947040498442365</v>
      </c>
      <c r="N228" s="35">
        <f t="shared" si="15"/>
        <v>2</v>
      </c>
      <c r="O228" s="35">
        <f t="shared" si="15"/>
        <v>100</v>
      </c>
      <c r="P228" s="35">
        <f t="shared" si="15"/>
        <v>48</v>
      </c>
      <c r="Q228" s="24">
        <f t="shared" si="15"/>
        <v>80</v>
      </c>
      <c r="R228" s="24">
        <f t="shared" si="15"/>
        <v>0</v>
      </c>
      <c r="S228" s="24">
        <f t="shared" si="15"/>
        <v>0</v>
      </c>
      <c r="T228" s="24">
        <f t="shared" si="15"/>
        <v>0</v>
      </c>
      <c r="U228" s="24">
        <f t="shared" si="15"/>
        <v>0</v>
      </c>
    </row>
    <row r="229" spans="3:21" x14ac:dyDescent="0.25">
      <c r="C229" s="17" t="s">
        <v>133</v>
      </c>
      <c r="D229" s="17">
        <f>COUNTIF(D$4:D$222,"18/09/2020")</f>
        <v>48</v>
      </c>
      <c r="E229" s="35">
        <f>E223</f>
        <v>31357</v>
      </c>
      <c r="F229" s="35">
        <f t="shared" ref="F229:U229" si="16">F223</f>
        <v>26766</v>
      </c>
      <c r="G229" s="40">
        <f t="shared" si="16"/>
        <v>0.85358931020186879</v>
      </c>
      <c r="H229" s="35">
        <f t="shared" si="16"/>
        <v>1100</v>
      </c>
      <c r="I229" s="35">
        <f t="shared" si="16"/>
        <v>874</v>
      </c>
      <c r="J229" s="40">
        <f t="shared" si="16"/>
        <v>0.79454545454545455</v>
      </c>
      <c r="K229" s="35">
        <f t="shared" si="16"/>
        <v>704</v>
      </c>
      <c r="L229" s="35">
        <f t="shared" si="16"/>
        <v>556</v>
      </c>
      <c r="M229" s="40">
        <f t="shared" si="16"/>
        <v>0.78977272727272729</v>
      </c>
      <c r="N229" s="35">
        <f t="shared" si="16"/>
        <v>2</v>
      </c>
      <c r="O229" s="35">
        <f t="shared" si="16"/>
        <v>100</v>
      </c>
      <c r="P229" s="35">
        <f t="shared" si="16"/>
        <v>45</v>
      </c>
      <c r="Q229" s="24">
        <f t="shared" si="16"/>
        <v>84</v>
      </c>
      <c r="R229" s="24">
        <f t="shared" si="16"/>
        <v>0</v>
      </c>
      <c r="S229" s="24">
        <f t="shared" si="16"/>
        <v>0</v>
      </c>
      <c r="T229" s="24">
        <f t="shared" si="16"/>
        <v>0</v>
      </c>
      <c r="U229" s="24">
        <f t="shared" si="16"/>
        <v>0</v>
      </c>
    </row>
    <row r="230" spans="3:21" x14ac:dyDescent="0.25">
      <c r="C230" s="17" t="s">
        <v>158</v>
      </c>
      <c r="D230" s="17">
        <f>MAX(D225:D229)</f>
        <v>48</v>
      </c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1"/>
      <c r="R230" s="41"/>
      <c r="S230" s="41"/>
      <c r="T230" s="41"/>
      <c r="U230" s="41"/>
    </row>
    <row r="232" spans="3:21" x14ac:dyDescent="0.25">
      <c r="C232" t="s">
        <v>162</v>
      </c>
      <c r="D232" t="s">
        <v>161</v>
      </c>
      <c r="G232" s="10">
        <f>MIN(G175:G222,G132:G173,G89:G130,G44:G87,G4:G42)</f>
        <v>0.42857142857142899</v>
      </c>
      <c r="P232" s="42"/>
      <c r="Q232" s="42"/>
      <c r="R232" s="42"/>
    </row>
    <row r="233" spans="3:21" x14ac:dyDescent="0.25">
      <c r="G233" s="10">
        <f>MIN(G176:G223,G133:G174,G90:G131,G45:G88,G5:G43)</f>
        <v>0.42857142857142899</v>
      </c>
      <c r="P233" s="42"/>
      <c r="Q233" s="42"/>
      <c r="R233" s="42"/>
    </row>
    <row r="234" spans="3:21" x14ac:dyDescent="0.25">
      <c r="P234" s="42"/>
      <c r="Q234" s="42"/>
      <c r="R234" s="42"/>
    </row>
    <row r="235" spans="3:21" x14ac:dyDescent="0.25">
      <c r="P235" s="42"/>
      <c r="Q235" s="42"/>
      <c r="R235" s="42"/>
    </row>
    <row r="236" spans="3:21" x14ac:dyDescent="0.25">
      <c r="P236" s="42"/>
      <c r="Q236" s="42"/>
      <c r="R236" s="42"/>
    </row>
    <row r="237" spans="3:21" x14ac:dyDescent="0.25">
      <c r="P237" s="42"/>
      <c r="Q237" s="42"/>
      <c r="R237" s="42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05"/>
  <sheetViews>
    <sheetView zoomScale="85" zoomScaleNormal="85" workbookViewId="0">
      <pane ySplit="1005" topLeftCell="A178" activePane="bottomLeft"/>
      <selection activeCell="N218" sqref="N218:P218"/>
      <selection pane="bottomLeft" activeCell="B191" sqref="B191"/>
    </sheetView>
  </sheetViews>
  <sheetFormatPr defaultRowHeight="15" x14ac:dyDescent="0.25"/>
  <cols>
    <col min="2" max="2" width="32.140625" customWidth="1"/>
    <col min="4" max="4" width="14.85546875" customWidth="1"/>
    <col min="5" max="5" width="10.42578125" customWidth="1"/>
    <col min="18" max="23" width="9.140625" customWidth="1"/>
  </cols>
  <sheetData>
    <row r="1" spans="1:23" x14ac:dyDescent="0.25">
      <c r="A1" t="s">
        <v>138</v>
      </c>
    </row>
    <row r="3" spans="1:23" x14ac:dyDescent="0.25">
      <c r="A3" t="s">
        <v>1</v>
      </c>
      <c r="B3" t="s">
        <v>2</v>
      </c>
      <c r="C3" t="s">
        <v>3</v>
      </c>
      <c r="D3" t="s">
        <v>4</v>
      </c>
      <c r="E3" s="30" t="s">
        <v>5</v>
      </c>
      <c r="F3" s="30" t="s">
        <v>6</v>
      </c>
      <c r="G3" s="30" t="s">
        <v>7</v>
      </c>
      <c r="H3" s="38" t="s">
        <v>8</v>
      </c>
      <c r="I3" s="38" t="s">
        <v>9</v>
      </c>
      <c r="J3" s="38" t="s">
        <v>10</v>
      </c>
      <c r="K3" t="s">
        <v>11</v>
      </c>
      <c r="L3" t="s">
        <v>12</v>
      </c>
      <c r="M3" t="s">
        <v>13</v>
      </c>
      <c r="N3" s="29" t="s">
        <v>14</v>
      </c>
      <c r="O3" s="29" t="s">
        <v>15</v>
      </c>
      <c r="P3" s="29" t="s">
        <v>16</v>
      </c>
      <c r="Q3" s="15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</row>
    <row r="4" spans="1:23" x14ac:dyDescent="0.25">
      <c r="A4" t="s">
        <v>24</v>
      </c>
      <c r="B4" t="s">
        <v>25</v>
      </c>
      <c r="C4" t="s">
        <v>26</v>
      </c>
      <c r="D4" s="1">
        <v>44085</v>
      </c>
      <c r="E4" s="14">
        <v>58</v>
      </c>
      <c r="F4" s="14">
        <v>44</v>
      </c>
      <c r="G4" s="10">
        <v>0.75862068965517204</v>
      </c>
      <c r="H4" s="14">
        <v>1</v>
      </c>
      <c r="I4" s="14">
        <v>1</v>
      </c>
      <c r="J4" s="10">
        <v>1</v>
      </c>
      <c r="K4" s="14">
        <v>2</v>
      </c>
      <c r="L4" s="14">
        <v>1</v>
      </c>
      <c r="M4" s="10">
        <v>0.5</v>
      </c>
      <c r="Q4" s="14">
        <v>0</v>
      </c>
      <c r="V4" t="s">
        <v>27</v>
      </c>
      <c r="W4" t="s">
        <v>27</v>
      </c>
    </row>
    <row r="5" spans="1:23" x14ac:dyDescent="0.25">
      <c r="A5" t="s">
        <v>28</v>
      </c>
      <c r="B5" t="s">
        <v>29</v>
      </c>
      <c r="C5" t="s">
        <v>26</v>
      </c>
      <c r="D5" s="1">
        <v>44085</v>
      </c>
      <c r="E5" s="14">
        <v>84</v>
      </c>
      <c r="F5" s="14">
        <v>32</v>
      </c>
      <c r="G5" s="10">
        <v>0.38095238095238099</v>
      </c>
      <c r="H5" s="14">
        <v>0</v>
      </c>
      <c r="I5" s="14">
        <v>0</v>
      </c>
      <c r="J5" s="10">
        <v>0</v>
      </c>
      <c r="K5" s="14">
        <v>0</v>
      </c>
      <c r="L5" s="14">
        <v>0</v>
      </c>
      <c r="M5" s="10">
        <v>0</v>
      </c>
      <c r="Q5" s="14">
        <v>0</v>
      </c>
      <c r="V5" t="s">
        <v>27</v>
      </c>
      <c r="W5" t="s">
        <v>27</v>
      </c>
    </row>
    <row r="6" spans="1:23" x14ac:dyDescent="0.25">
      <c r="A6" t="s">
        <v>32</v>
      </c>
      <c r="B6" t="s">
        <v>33</v>
      </c>
      <c r="C6" t="s">
        <v>26</v>
      </c>
      <c r="D6" s="1">
        <v>44085</v>
      </c>
      <c r="E6" s="14">
        <v>76</v>
      </c>
      <c r="F6" s="14">
        <v>61</v>
      </c>
      <c r="G6" s="10">
        <v>0.80263157894736803</v>
      </c>
      <c r="H6" s="14">
        <v>0</v>
      </c>
      <c r="I6" s="14">
        <v>0</v>
      </c>
      <c r="J6" s="10">
        <v>0</v>
      </c>
      <c r="K6" s="14">
        <v>2</v>
      </c>
      <c r="L6" s="14">
        <v>2</v>
      </c>
      <c r="M6" s="10">
        <v>1</v>
      </c>
      <c r="Q6" s="14">
        <v>1</v>
      </c>
      <c r="V6" t="s">
        <v>27</v>
      </c>
      <c r="W6" t="s">
        <v>27</v>
      </c>
    </row>
    <row r="7" spans="1:23" x14ac:dyDescent="0.25">
      <c r="A7" t="s">
        <v>34</v>
      </c>
      <c r="B7" t="s">
        <v>35</v>
      </c>
      <c r="C7" t="s">
        <v>26</v>
      </c>
      <c r="D7" s="1">
        <v>44085</v>
      </c>
      <c r="E7" s="14">
        <v>63</v>
      </c>
      <c r="F7" s="14">
        <v>31</v>
      </c>
      <c r="G7" s="10">
        <v>0.49206349206349198</v>
      </c>
      <c r="H7" s="14">
        <v>2</v>
      </c>
      <c r="I7" s="14">
        <v>2</v>
      </c>
      <c r="J7" s="10">
        <v>1</v>
      </c>
      <c r="K7" s="14">
        <v>0</v>
      </c>
      <c r="L7" s="14">
        <v>0</v>
      </c>
      <c r="M7" s="10">
        <v>0</v>
      </c>
      <c r="Q7" s="14">
        <v>0</v>
      </c>
      <c r="V7" t="s">
        <v>27</v>
      </c>
      <c r="W7" t="s">
        <v>27</v>
      </c>
    </row>
    <row r="8" spans="1:23" x14ac:dyDescent="0.25">
      <c r="A8" t="s">
        <v>38</v>
      </c>
      <c r="B8" t="s">
        <v>39</v>
      </c>
      <c r="C8" t="s">
        <v>26</v>
      </c>
      <c r="D8" s="1">
        <v>44085</v>
      </c>
      <c r="E8" s="14">
        <v>557</v>
      </c>
      <c r="F8" s="14">
        <v>469</v>
      </c>
      <c r="G8" s="10">
        <v>0.84201077199281904</v>
      </c>
      <c r="H8" s="14">
        <v>10</v>
      </c>
      <c r="I8" s="14">
        <v>10</v>
      </c>
      <c r="J8" s="10">
        <v>1</v>
      </c>
      <c r="K8" s="14">
        <v>13</v>
      </c>
      <c r="L8" s="14">
        <v>13</v>
      </c>
      <c r="M8" s="10">
        <v>1</v>
      </c>
      <c r="Q8" s="14">
        <v>0</v>
      </c>
      <c r="V8" t="s">
        <v>27</v>
      </c>
      <c r="W8" t="s">
        <v>27</v>
      </c>
    </row>
    <row r="9" spans="1:23" x14ac:dyDescent="0.25">
      <c r="A9" t="s">
        <v>40</v>
      </c>
      <c r="B9" t="s">
        <v>41</v>
      </c>
      <c r="C9" t="s">
        <v>26</v>
      </c>
      <c r="D9" s="1">
        <v>44085</v>
      </c>
      <c r="E9" s="14">
        <v>856</v>
      </c>
      <c r="F9" s="14">
        <v>768</v>
      </c>
      <c r="G9" s="10">
        <v>0.89719626168224298</v>
      </c>
      <c r="H9" s="14">
        <v>30</v>
      </c>
      <c r="I9" s="14">
        <v>28</v>
      </c>
      <c r="J9" s="10">
        <v>0.93333333333333302</v>
      </c>
      <c r="K9" s="14">
        <v>28</v>
      </c>
      <c r="L9" s="14">
        <v>25</v>
      </c>
      <c r="M9" s="10">
        <v>0.89285714285714302</v>
      </c>
      <c r="Q9" s="14">
        <v>2</v>
      </c>
      <c r="V9" t="s">
        <v>27</v>
      </c>
      <c r="W9" t="s">
        <v>27</v>
      </c>
    </row>
    <row r="10" spans="1:23" x14ac:dyDescent="0.25">
      <c r="A10" t="s">
        <v>44</v>
      </c>
      <c r="B10" t="s">
        <v>45</v>
      </c>
      <c r="C10" t="s">
        <v>46</v>
      </c>
      <c r="D10" s="1">
        <v>44085</v>
      </c>
      <c r="E10" s="14">
        <v>757</v>
      </c>
      <c r="F10" s="14">
        <v>565</v>
      </c>
      <c r="G10" s="10">
        <v>0.74636723910171698</v>
      </c>
      <c r="H10" s="14">
        <v>105</v>
      </c>
      <c r="I10" s="14">
        <v>65</v>
      </c>
      <c r="J10" s="10">
        <v>0.61904761904761896</v>
      </c>
      <c r="K10" s="14">
        <v>33</v>
      </c>
      <c r="L10" s="14">
        <v>26</v>
      </c>
      <c r="M10" s="10">
        <v>0.78787878787878796</v>
      </c>
      <c r="Q10" s="14">
        <v>0</v>
      </c>
      <c r="V10" t="s">
        <v>47</v>
      </c>
      <c r="W10" t="s">
        <v>27</v>
      </c>
    </row>
    <row r="11" spans="1:23" x14ac:dyDescent="0.25">
      <c r="A11" t="s">
        <v>48</v>
      </c>
      <c r="B11" t="s">
        <v>49</v>
      </c>
      <c r="C11" t="s">
        <v>26</v>
      </c>
      <c r="D11" s="1">
        <v>44085</v>
      </c>
      <c r="E11" s="14">
        <v>446</v>
      </c>
      <c r="F11" s="14">
        <v>408</v>
      </c>
      <c r="G11" s="10">
        <v>0.91479820627802699</v>
      </c>
      <c r="H11" s="14">
        <v>6</v>
      </c>
      <c r="I11" s="14">
        <v>6</v>
      </c>
      <c r="J11" s="10">
        <v>1</v>
      </c>
      <c r="K11" s="14">
        <v>3</v>
      </c>
      <c r="L11" s="14">
        <v>3</v>
      </c>
      <c r="M11" s="10">
        <v>1</v>
      </c>
      <c r="Q11" s="14">
        <v>0</v>
      </c>
      <c r="V11" t="s">
        <v>27</v>
      </c>
      <c r="W11" t="s">
        <v>27</v>
      </c>
    </row>
    <row r="12" spans="1:23" x14ac:dyDescent="0.25">
      <c r="A12" t="s">
        <v>52</v>
      </c>
      <c r="B12" t="s">
        <v>53</v>
      </c>
      <c r="C12" t="s">
        <v>26</v>
      </c>
      <c r="D12" s="1">
        <v>44085</v>
      </c>
      <c r="E12" s="14">
        <v>669</v>
      </c>
      <c r="F12" s="14">
        <v>591</v>
      </c>
      <c r="G12" s="10">
        <v>0.88340807174887903</v>
      </c>
      <c r="H12" s="14">
        <v>15</v>
      </c>
      <c r="I12" s="14">
        <v>14</v>
      </c>
      <c r="J12" s="10">
        <v>0.93333333333333302</v>
      </c>
      <c r="K12" s="14">
        <v>23</v>
      </c>
      <c r="L12" s="14">
        <v>21</v>
      </c>
      <c r="M12" s="10">
        <v>0.91304347826086996</v>
      </c>
      <c r="Q12" s="14">
        <v>0</v>
      </c>
      <c r="V12" t="s">
        <v>27</v>
      </c>
      <c r="W12" t="s">
        <v>27</v>
      </c>
    </row>
    <row r="13" spans="1:23" x14ac:dyDescent="0.25">
      <c r="A13" t="s">
        <v>56</v>
      </c>
      <c r="B13" t="s">
        <v>57</v>
      </c>
      <c r="C13" t="s">
        <v>26</v>
      </c>
      <c r="D13" s="1">
        <v>44085</v>
      </c>
      <c r="E13" s="14">
        <v>1493</v>
      </c>
      <c r="F13" s="14">
        <v>1156</v>
      </c>
      <c r="G13" s="10">
        <v>0.77427997320830499</v>
      </c>
      <c r="H13" s="14">
        <v>31</v>
      </c>
      <c r="I13" s="14">
        <v>25</v>
      </c>
      <c r="J13" s="10">
        <v>0.80645161290322598</v>
      </c>
      <c r="K13" s="14">
        <v>26</v>
      </c>
      <c r="L13" s="14">
        <v>21</v>
      </c>
      <c r="M13" s="10">
        <v>0.80769230769230804</v>
      </c>
      <c r="Q13" s="14">
        <v>0</v>
      </c>
      <c r="V13" t="s">
        <v>27</v>
      </c>
      <c r="W13" t="s">
        <v>27</v>
      </c>
    </row>
    <row r="14" spans="1:23" x14ac:dyDescent="0.25">
      <c r="A14" t="s">
        <v>58</v>
      </c>
      <c r="B14" t="s">
        <v>59</v>
      </c>
      <c r="C14" t="s">
        <v>26</v>
      </c>
      <c r="D14" s="1">
        <v>44085</v>
      </c>
      <c r="E14" s="14">
        <v>108</v>
      </c>
      <c r="F14" s="14">
        <v>98</v>
      </c>
      <c r="G14" s="10">
        <v>0.907407407407407</v>
      </c>
      <c r="H14" s="14">
        <v>0</v>
      </c>
      <c r="I14" s="14">
        <v>0</v>
      </c>
      <c r="J14" s="10">
        <v>0</v>
      </c>
      <c r="K14" s="14">
        <v>0</v>
      </c>
      <c r="L14" s="14">
        <v>0</v>
      </c>
      <c r="M14" s="10">
        <v>0</v>
      </c>
      <c r="Q14" s="14">
        <v>0</v>
      </c>
      <c r="V14" t="s">
        <v>27</v>
      </c>
      <c r="W14" t="s">
        <v>27</v>
      </c>
    </row>
    <row r="15" spans="1:23" x14ac:dyDescent="0.25">
      <c r="A15" t="s">
        <v>60</v>
      </c>
      <c r="B15" t="s">
        <v>61</v>
      </c>
      <c r="C15" t="s">
        <v>26</v>
      </c>
      <c r="D15" s="1">
        <v>44085</v>
      </c>
      <c r="E15" s="14">
        <v>489</v>
      </c>
      <c r="F15" s="14">
        <v>339</v>
      </c>
      <c r="G15" s="10">
        <v>0.69325153374233095</v>
      </c>
      <c r="H15" s="14">
        <v>3</v>
      </c>
      <c r="I15" s="14">
        <v>3</v>
      </c>
      <c r="J15" s="10">
        <v>1</v>
      </c>
      <c r="K15" s="14">
        <v>1</v>
      </c>
      <c r="L15" s="14">
        <v>1</v>
      </c>
      <c r="M15" s="10">
        <v>1</v>
      </c>
      <c r="Q15" s="14">
        <v>0</v>
      </c>
      <c r="V15" t="s">
        <v>27</v>
      </c>
      <c r="W15" t="s">
        <v>27</v>
      </c>
    </row>
    <row r="16" spans="1:23" x14ac:dyDescent="0.25">
      <c r="A16" t="s">
        <v>64</v>
      </c>
      <c r="B16" t="s">
        <v>65</v>
      </c>
      <c r="C16" t="s">
        <v>26</v>
      </c>
      <c r="D16" s="1">
        <v>44085</v>
      </c>
      <c r="E16" s="14">
        <v>1119</v>
      </c>
      <c r="F16" s="14">
        <v>1049</v>
      </c>
      <c r="G16" s="10">
        <v>0.93744414655942798</v>
      </c>
      <c r="H16" s="14">
        <v>22</v>
      </c>
      <c r="I16" s="14">
        <v>22</v>
      </c>
      <c r="J16" s="10">
        <v>1</v>
      </c>
      <c r="K16" s="14">
        <v>16</v>
      </c>
      <c r="L16" s="14">
        <v>16</v>
      </c>
      <c r="M16" s="10">
        <v>1</v>
      </c>
      <c r="Q16" s="14">
        <v>2</v>
      </c>
      <c r="V16" t="s">
        <v>27</v>
      </c>
      <c r="W16" t="s">
        <v>27</v>
      </c>
    </row>
    <row r="17" spans="1:23" x14ac:dyDescent="0.25">
      <c r="A17" t="s">
        <v>66</v>
      </c>
      <c r="B17" t="s">
        <v>67</v>
      </c>
      <c r="C17" t="s">
        <v>26</v>
      </c>
      <c r="D17" s="1">
        <v>44085</v>
      </c>
      <c r="E17" s="14">
        <v>1075</v>
      </c>
      <c r="F17" s="14">
        <v>1016</v>
      </c>
      <c r="G17" s="10">
        <v>0.94511627906976703</v>
      </c>
      <c r="H17" s="14">
        <v>2</v>
      </c>
      <c r="I17" s="14">
        <v>0</v>
      </c>
      <c r="J17" s="10">
        <v>0</v>
      </c>
      <c r="K17" s="14">
        <v>6</v>
      </c>
      <c r="L17" s="14">
        <v>0</v>
      </c>
      <c r="M17" s="10">
        <v>0</v>
      </c>
      <c r="Q17" s="14">
        <v>4</v>
      </c>
      <c r="V17" t="s">
        <v>27</v>
      </c>
      <c r="W17" t="s">
        <v>27</v>
      </c>
    </row>
    <row r="18" spans="1:23" x14ac:dyDescent="0.25">
      <c r="A18" t="s">
        <v>68</v>
      </c>
      <c r="B18" t="s">
        <v>69</v>
      </c>
      <c r="C18" t="s">
        <v>26</v>
      </c>
      <c r="D18" s="1">
        <v>44085</v>
      </c>
      <c r="E18" s="14">
        <v>1220</v>
      </c>
      <c r="F18" s="14">
        <v>1165</v>
      </c>
      <c r="G18" s="10">
        <v>0.95491803278688503</v>
      </c>
      <c r="H18" s="14">
        <v>4</v>
      </c>
      <c r="I18" s="14">
        <v>4</v>
      </c>
      <c r="J18" s="10">
        <v>1</v>
      </c>
      <c r="K18" s="14">
        <v>0</v>
      </c>
      <c r="L18" s="14">
        <v>0</v>
      </c>
      <c r="M18" s="10">
        <v>0</v>
      </c>
      <c r="Q18" s="14">
        <v>3</v>
      </c>
      <c r="V18" t="s">
        <v>27</v>
      </c>
      <c r="W18" t="s">
        <v>27</v>
      </c>
    </row>
    <row r="19" spans="1:23" x14ac:dyDescent="0.25">
      <c r="A19" t="s">
        <v>70</v>
      </c>
      <c r="B19" t="s">
        <v>71</v>
      </c>
      <c r="C19" t="s">
        <v>26</v>
      </c>
      <c r="D19" s="1">
        <v>44085</v>
      </c>
      <c r="E19" s="14">
        <v>742</v>
      </c>
      <c r="F19" s="14">
        <v>703</v>
      </c>
      <c r="G19" s="10">
        <v>0.94743935309973004</v>
      </c>
      <c r="H19" s="14">
        <v>2</v>
      </c>
      <c r="I19" s="14">
        <v>2</v>
      </c>
      <c r="J19" s="10">
        <v>1</v>
      </c>
      <c r="K19" s="14">
        <v>10</v>
      </c>
      <c r="L19" s="14">
        <v>10</v>
      </c>
      <c r="M19" s="10">
        <v>1</v>
      </c>
      <c r="Q19" s="14">
        <v>0</v>
      </c>
      <c r="V19" t="s">
        <v>27</v>
      </c>
      <c r="W19" t="s">
        <v>27</v>
      </c>
    </row>
    <row r="20" spans="1:23" x14ac:dyDescent="0.25">
      <c r="A20" t="s">
        <v>74</v>
      </c>
      <c r="B20" t="s">
        <v>75</v>
      </c>
      <c r="C20" t="s">
        <v>26</v>
      </c>
      <c r="D20" s="1">
        <v>44085</v>
      </c>
      <c r="E20" s="14">
        <v>918</v>
      </c>
      <c r="F20" s="14">
        <v>857</v>
      </c>
      <c r="G20" s="10">
        <v>0.93355119825708099</v>
      </c>
      <c r="H20" s="14">
        <v>6</v>
      </c>
      <c r="I20" s="14">
        <v>5</v>
      </c>
      <c r="J20" s="10">
        <v>0.83333333333333304</v>
      </c>
      <c r="K20" s="14">
        <v>21</v>
      </c>
      <c r="L20" s="14">
        <v>17</v>
      </c>
      <c r="M20" s="10">
        <v>0.80952380952380998</v>
      </c>
      <c r="Q20" s="14">
        <v>1</v>
      </c>
      <c r="V20" t="s">
        <v>27</v>
      </c>
      <c r="W20" t="s">
        <v>27</v>
      </c>
    </row>
    <row r="21" spans="1:23" x14ac:dyDescent="0.25">
      <c r="A21" t="s">
        <v>76</v>
      </c>
      <c r="B21" t="s">
        <v>77</v>
      </c>
      <c r="C21" t="s">
        <v>26</v>
      </c>
      <c r="D21" s="1">
        <v>44085</v>
      </c>
      <c r="E21" s="14">
        <v>1121</v>
      </c>
      <c r="F21" s="14">
        <v>1051</v>
      </c>
      <c r="G21" s="10">
        <v>0.937555753791258</v>
      </c>
      <c r="H21" s="14">
        <v>33</v>
      </c>
      <c r="I21" s="14">
        <v>29</v>
      </c>
      <c r="J21" s="10">
        <v>0.87878787878787901</v>
      </c>
      <c r="K21" s="14">
        <v>25</v>
      </c>
      <c r="L21" s="14">
        <v>22</v>
      </c>
      <c r="M21" s="10">
        <v>0.88</v>
      </c>
      <c r="Q21" s="14">
        <v>3</v>
      </c>
      <c r="V21" t="s">
        <v>27</v>
      </c>
      <c r="W21" t="s">
        <v>27</v>
      </c>
    </row>
    <row r="22" spans="1:23" x14ac:dyDescent="0.25">
      <c r="A22" t="s">
        <v>78</v>
      </c>
      <c r="B22" t="s">
        <v>79</v>
      </c>
      <c r="C22" t="s">
        <v>26</v>
      </c>
      <c r="D22" s="1">
        <v>44085</v>
      </c>
      <c r="E22" s="14">
        <v>1112</v>
      </c>
      <c r="F22" s="14">
        <v>981</v>
      </c>
      <c r="G22" s="10">
        <v>0.88219424460431695</v>
      </c>
      <c r="H22" s="14">
        <v>2</v>
      </c>
      <c r="I22" s="14">
        <v>2</v>
      </c>
      <c r="J22" s="10">
        <v>1</v>
      </c>
      <c r="K22" s="14">
        <v>0</v>
      </c>
      <c r="L22" s="14">
        <v>0</v>
      </c>
      <c r="M22" s="10">
        <v>0</v>
      </c>
      <c r="Q22" s="14">
        <v>2</v>
      </c>
      <c r="V22" t="s">
        <v>27</v>
      </c>
      <c r="W22" t="s">
        <v>27</v>
      </c>
    </row>
    <row r="23" spans="1:23" x14ac:dyDescent="0.25">
      <c r="A23" t="s">
        <v>80</v>
      </c>
      <c r="B23" t="s">
        <v>81</v>
      </c>
      <c r="C23" t="s">
        <v>26</v>
      </c>
      <c r="D23" s="1">
        <v>44085</v>
      </c>
      <c r="E23" s="14">
        <v>1242</v>
      </c>
      <c r="F23" s="14">
        <v>1187</v>
      </c>
      <c r="G23" s="10">
        <v>0.95571658615136901</v>
      </c>
      <c r="H23" s="14">
        <v>40</v>
      </c>
      <c r="I23" s="14">
        <v>40</v>
      </c>
      <c r="J23" s="10">
        <v>1</v>
      </c>
      <c r="K23" s="14">
        <v>24</v>
      </c>
      <c r="L23" s="14">
        <v>22</v>
      </c>
      <c r="M23" s="10">
        <v>0.91666666666666696</v>
      </c>
      <c r="Q23" s="14">
        <v>2</v>
      </c>
      <c r="V23" t="s">
        <v>27</v>
      </c>
      <c r="W23" t="s">
        <v>27</v>
      </c>
    </row>
    <row r="24" spans="1:23" x14ac:dyDescent="0.25">
      <c r="A24" t="s">
        <v>84</v>
      </c>
      <c r="B24" t="s">
        <v>85</v>
      </c>
      <c r="C24" t="s">
        <v>26</v>
      </c>
      <c r="D24" s="1">
        <v>44085</v>
      </c>
      <c r="E24" s="14">
        <v>705</v>
      </c>
      <c r="F24" s="14">
        <v>617</v>
      </c>
      <c r="G24" s="10">
        <v>0.87517730496453905</v>
      </c>
      <c r="H24" s="14">
        <v>61</v>
      </c>
      <c r="I24" s="14">
        <v>47</v>
      </c>
      <c r="J24" s="10">
        <v>0.77049180327868805</v>
      </c>
      <c r="K24" s="14">
        <v>41</v>
      </c>
      <c r="L24" s="14">
        <v>38</v>
      </c>
      <c r="M24" s="10">
        <v>0.92682926829268297</v>
      </c>
      <c r="Q24" s="14">
        <v>3</v>
      </c>
      <c r="V24" t="s">
        <v>27</v>
      </c>
      <c r="W24" t="s">
        <v>27</v>
      </c>
    </row>
    <row r="25" spans="1:23" x14ac:dyDescent="0.25">
      <c r="A25" t="s">
        <v>86</v>
      </c>
      <c r="B25" t="s">
        <v>87</v>
      </c>
      <c r="C25" t="s">
        <v>26</v>
      </c>
      <c r="D25" s="1">
        <v>44085</v>
      </c>
      <c r="E25" s="14">
        <v>677</v>
      </c>
      <c r="F25" s="14">
        <v>588</v>
      </c>
      <c r="G25" s="10">
        <v>0.86853766617429795</v>
      </c>
      <c r="H25" s="14">
        <v>18</v>
      </c>
      <c r="I25" s="14">
        <v>17</v>
      </c>
      <c r="J25" s="10">
        <v>0.94444444444444398</v>
      </c>
      <c r="K25" s="14">
        <v>6</v>
      </c>
      <c r="L25" s="14">
        <v>6</v>
      </c>
      <c r="M25" s="10">
        <v>1</v>
      </c>
      <c r="Q25" s="14">
        <v>1</v>
      </c>
      <c r="V25" t="s">
        <v>27</v>
      </c>
      <c r="W25" t="s">
        <v>27</v>
      </c>
    </row>
    <row r="26" spans="1:23" x14ac:dyDescent="0.25">
      <c r="A26" t="s">
        <v>88</v>
      </c>
      <c r="B26" t="s">
        <v>89</v>
      </c>
      <c r="C26" t="s">
        <v>26</v>
      </c>
      <c r="D26" s="1">
        <v>44085</v>
      </c>
      <c r="E26" s="14">
        <v>480</v>
      </c>
      <c r="F26" s="14">
        <v>463</v>
      </c>
      <c r="G26" s="10">
        <v>0.96458333333333302</v>
      </c>
      <c r="H26" s="14">
        <v>35</v>
      </c>
      <c r="I26" s="14">
        <v>6</v>
      </c>
      <c r="J26" s="10">
        <v>0.17142857142857101</v>
      </c>
      <c r="K26" s="14">
        <v>6</v>
      </c>
      <c r="L26" s="14">
        <v>4</v>
      </c>
      <c r="M26" s="10">
        <v>0.66666666666666696</v>
      </c>
      <c r="Q26" s="14">
        <v>0</v>
      </c>
      <c r="V26" t="s">
        <v>27</v>
      </c>
      <c r="W26" t="s">
        <v>27</v>
      </c>
    </row>
    <row r="27" spans="1:23" x14ac:dyDescent="0.25">
      <c r="A27" t="s">
        <v>90</v>
      </c>
      <c r="B27" t="s">
        <v>91</v>
      </c>
      <c r="C27" t="s">
        <v>26</v>
      </c>
      <c r="D27" s="1">
        <v>44085</v>
      </c>
      <c r="E27" s="14">
        <v>201</v>
      </c>
      <c r="F27" s="14">
        <v>176</v>
      </c>
      <c r="G27" s="10">
        <v>0.87562189054726403</v>
      </c>
      <c r="H27" s="14">
        <v>9</v>
      </c>
      <c r="I27" s="14">
        <v>8</v>
      </c>
      <c r="J27" s="10">
        <v>0.88888888888888895</v>
      </c>
      <c r="K27" s="14">
        <v>4</v>
      </c>
      <c r="L27" s="14">
        <v>3</v>
      </c>
      <c r="M27" s="10">
        <v>0.75</v>
      </c>
      <c r="Q27" s="14">
        <v>0</v>
      </c>
      <c r="V27" t="s">
        <v>27</v>
      </c>
      <c r="W27" t="s">
        <v>27</v>
      </c>
    </row>
    <row r="28" spans="1:23" x14ac:dyDescent="0.25">
      <c r="A28" t="s">
        <v>92</v>
      </c>
      <c r="B28" t="s">
        <v>93</v>
      </c>
      <c r="C28" t="s">
        <v>26</v>
      </c>
      <c r="D28" s="1">
        <v>44085</v>
      </c>
      <c r="E28" s="14">
        <v>405</v>
      </c>
      <c r="F28" s="14">
        <v>333</v>
      </c>
      <c r="G28" s="10">
        <v>0.82222222222222197</v>
      </c>
      <c r="H28" s="14">
        <v>2</v>
      </c>
      <c r="I28" s="14">
        <v>2</v>
      </c>
      <c r="J28" s="10">
        <v>1</v>
      </c>
      <c r="K28" s="14">
        <v>10</v>
      </c>
      <c r="L28" s="14">
        <v>8</v>
      </c>
      <c r="M28" s="10">
        <v>0.8</v>
      </c>
      <c r="Q28" s="14">
        <v>0</v>
      </c>
      <c r="V28" t="s">
        <v>27</v>
      </c>
      <c r="W28" t="s">
        <v>27</v>
      </c>
    </row>
    <row r="29" spans="1:23" x14ac:dyDescent="0.25">
      <c r="A29" t="s">
        <v>94</v>
      </c>
      <c r="B29" t="s">
        <v>95</v>
      </c>
      <c r="C29" t="s">
        <v>26</v>
      </c>
      <c r="D29" s="1">
        <v>44085</v>
      </c>
      <c r="E29" s="14">
        <v>707</v>
      </c>
      <c r="F29" s="14">
        <v>602</v>
      </c>
      <c r="G29" s="10">
        <v>0.85148514851485102</v>
      </c>
      <c r="H29" s="14">
        <v>8</v>
      </c>
      <c r="I29" s="14">
        <v>7</v>
      </c>
      <c r="J29" s="10">
        <v>0.875</v>
      </c>
      <c r="K29" s="14">
        <v>3</v>
      </c>
      <c r="L29" s="14">
        <v>3</v>
      </c>
      <c r="M29" s="10">
        <v>1</v>
      </c>
      <c r="Q29" s="14">
        <v>0</v>
      </c>
      <c r="V29" t="s">
        <v>27</v>
      </c>
      <c r="W29" t="s">
        <v>27</v>
      </c>
    </row>
    <row r="30" spans="1:23" x14ac:dyDescent="0.25">
      <c r="A30" t="s">
        <v>96</v>
      </c>
      <c r="B30" t="s">
        <v>97</v>
      </c>
      <c r="C30" t="s">
        <v>26</v>
      </c>
      <c r="D30" s="1">
        <v>44085</v>
      </c>
      <c r="E30" s="14">
        <v>190</v>
      </c>
      <c r="F30" s="14">
        <v>170</v>
      </c>
      <c r="G30" s="10">
        <v>0.89473684210526305</v>
      </c>
      <c r="H30" s="14">
        <v>13</v>
      </c>
      <c r="I30" s="14">
        <v>13</v>
      </c>
      <c r="J30" s="10">
        <v>1</v>
      </c>
      <c r="K30" s="14">
        <v>15</v>
      </c>
      <c r="L30" s="14">
        <v>15</v>
      </c>
      <c r="M30" s="10">
        <v>1</v>
      </c>
      <c r="Q30" s="14">
        <v>1</v>
      </c>
      <c r="V30" t="s">
        <v>27</v>
      </c>
      <c r="W30" t="s">
        <v>27</v>
      </c>
    </row>
    <row r="31" spans="1:23" x14ac:dyDescent="0.25">
      <c r="A31" t="s">
        <v>98</v>
      </c>
      <c r="B31" t="s">
        <v>99</v>
      </c>
      <c r="C31" t="s">
        <v>26</v>
      </c>
      <c r="D31" s="1">
        <v>44085</v>
      </c>
      <c r="E31" s="14">
        <v>217</v>
      </c>
      <c r="F31" s="14">
        <v>195</v>
      </c>
      <c r="G31" s="10">
        <v>0.89861751152073699</v>
      </c>
      <c r="H31" s="14">
        <v>3</v>
      </c>
      <c r="I31" s="14">
        <v>3</v>
      </c>
      <c r="J31" s="10">
        <v>1</v>
      </c>
      <c r="K31" s="14">
        <v>7</v>
      </c>
      <c r="L31" s="14">
        <v>7</v>
      </c>
      <c r="M31" s="10">
        <v>1</v>
      </c>
      <c r="Q31" s="14">
        <v>0</v>
      </c>
      <c r="V31" t="s">
        <v>27</v>
      </c>
      <c r="W31" t="s">
        <v>27</v>
      </c>
    </row>
    <row r="32" spans="1:23" x14ac:dyDescent="0.25">
      <c r="A32" t="s">
        <v>127</v>
      </c>
      <c r="B32" t="s">
        <v>128</v>
      </c>
      <c r="C32" t="s">
        <v>26</v>
      </c>
      <c r="D32" s="1">
        <v>44085</v>
      </c>
      <c r="E32" s="14">
        <v>35</v>
      </c>
      <c r="F32" s="14">
        <v>30</v>
      </c>
      <c r="G32" s="10">
        <v>0.85714285714285698</v>
      </c>
      <c r="H32" s="14">
        <v>30</v>
      </c>
      <c r="I32" s="14">
        <v>27</v>
      </c>
      <c r="J32" s="10">
        <v>0.9</v>
      </c>
      <c r="K32" s="14">
        <v>6</v>
      </c>
      <c r="L32" s="14">
        <v>5</v>
      </c>
      <c r="M32" s="10">
        <v>0.83333333333333304</v>
      </c>
      <c r="Q32" s="14">
        <v>0</v>
      </c>
      <c r="V32" t="s">
        <v>27</v>
      </c>
      <c r="W32" t="s">
        <v>27</v>
      </c>
    </row>
    <row r="33" spans="1:23" x14ac:dyDescent="0.25">
      <c r="A33" t="s">
        <v>100</v>
      </c>
      <c r="B33" t="s">
        <v>101</v>
      </c>
      <c r="C33" t="s">
        <v>26</v>
      </c>
      <c r="D33" s="1">
        <v>44085</v>
      </c>
      <c r="E33" s="14">
        <v>666</v>
      </c>
      <c r="F33" s="14">
        <v>531</v>
      </c>
      <c r="G33" s="10">
        <v>0.79729729729729704</v>
      </c>
      <c r="H33" s="14">
        <v>8</v>
      </c>
      <c r="I33" s="14">
        <v>7</v>
      </c>
      <c r="J33" s="10">
        <v>0.875</v>
      </c>
      <c r="K33" s="14">
        <v>11</v>
      </c>
      <c r="L33" s="14">
        <v>11</v>
      </c>
      <c r="M33" s="10">
        <v>1</v>
      </c>
      <c r="Q33" s="14">
        <v>0</v>
      </c>
      <c r="V33" t="s">
        <v>27</v>
      </c>
      <c r="W33" t="s">
        <v>27</v>
      </c>
    </row>
    <row r="34" spans="1:23" x14ac:dyDescent="0.25">
      <c r="A34" t="s">
        <v>105</v>
      </c>
      <c r="B34" t="s">
        <v>106</v>
      </c>
      <c r="C34" t="s">
        <v>26</v>
      </c>
      <c r="D34" s="1">
        <v>44085</v>
      </c>
      <c r="E34" s="14">
        <v>1095</v>
      </c>
      <c r="F34" s="14">
        <v>1044</v>
      </c>
      <c r="G34" s="10">
        <v>0.95342465753424699</v>
      </c>
      <c r="H34" s="14">
        <v>30</v>
      </c>
      <c r="I34" s="14">
        <v>27</v>
      </c>
      <c r="J34" s="10">
        <v>0.9</v>
      </c>
      <c r="K34" s="14">
        <v>43</v>
      </c>
      <c r="L34" s="14">
        <v>37</v>
      </c>
      <c r="M34" s="10">
        <v>0.86046511627906996</v>
      </c>
      <c r="Q34" s="14">
        <v>4</v>
      </c>
      <c r="V34" t="s">
        <v>27</v>
      </c>
      <c r="W34" t="s">
        <v>27</v>
      </c>
    </row>
    <row r="35" spans="1:23" x14ac:dyDescent="0.25">
      <c r="A35" t="s">
        <v>107</v>
      </c>
      <c r="B35" t="s">
        <v>108</v>
      </c>
      <c r="C35" t="s">
        <v>26</v>
      </c>
      <c r="D35" s="1">
        <v>44085</v>
      </c>
      <c r="E35" s="14">
        <v>584</v>
      </c>
      <c r="F35" s="14">
        <v>539</v>
      </c>
      <c r="G35" s="10">
        <v>0.92294520547945202</v>
      </c>
      <c r="H35" s="14">
        <v>6</v>
      </c>
      <c r="I35" s="14">
        <v>5</v>
      </c>
      <c r="J35" s="10">
        <v>0.83333333333333304</v>
      </c>
      <c r="K35" s="14">
        <v>11</v>
      </c>
      <c r="L35" s="14">
        <v>10</v>
      </c>
      <c r="M35" s="10">
        <v>0.90909090909090895</v>
      </c>
      <c r="Q35" s="14">
        <v>4</v>
      </c>
      <c r="V35" t="s">
        <v>27</v>
      </c>
      <c r="W35" t="s">
        <v>27</v>
      </c>
    </row>
    <row r="36" spans="1:23" x14ac:dyDescent="0.25">
      <c r="A36" t="s">
        <v>109</v>
      </c>
      <c r="B36" t="s">
        <v>110</v>
      </c>
      <c r="C36" t="s">
        <v>26</v>
      </c>
      <c r="D36" s="1">
        <v>44085</v>
      </c>
      <c r="E36" s="14">
        <v>540</v>
      </c>
      <c r="F36" s="14">
        <v>511</v>
      </c>
      <c r="G36" s="10">
        <v>0.94629629629629597</v>
      </c>
      <c r="H36" s="14">
        <v>8</v>
      </c>
      <c r="I36" s="14">
        <v>7</v>
      </c>
      <c r="J36" s="10">
        <v>0.875</v>
      </c>
      <c r="K36" s="14">
        <v>0</v>
      </c>
      <c r="L36" s="14">
        <v>0</v>
      </c>
      <c r="M36" s="10">
        <v>0</v>
      </c>
      <c r="Q36" s="14">
        <v>0</v>
      </c>
      <c r="V36" t="s">
        <v>27</v>
      </c>
      <c r="W36" t="s">
        <v>27</v>
      </c>
    </row>
    <row r="37" spans="1:23" x14ac:dyDescent="0.25">
      <c r="A37" t="s">
        <v>111</v>
      </c>
      <c r="B37" t="s">
        <v>112</v>
      </c>
      <c r="C37" t="s">
        <v>26</v>
      </c>
      <c r="D37" s="1">
        <v>44085</v>
      </c>
      <c r="E37" s="14">
        <v>168</v>
      </c>
      <c r="F37" s="14">
        <v>76</v>
      </c>
      <c r="G37" s="10">
        <v>0.452380952380952</v>
      </c>
      <c r="H37" s="14">
        <v>82</v>
      </c>
      <c r="I37" s="14">
        <v>53</v>
      </c>
      <c r="J37" s="10">
        <v>0.64634146341463405</v>
      </c>
      <c r="K37" s="14">
        <v>60</v>
      </c>
      <c r="L37" s="14">
        <v>26</v>
      </c>
      <c r="M37" s="10">
        <v>0.43333333333333302</v>
      </c>
      <c r="Q37" s="14">
        <v>0</v>
      </c>
      <c r="V37" t="s">
        <v>27</v>
      </c>
      <c r="W37" t="s">
        <v>27</v>
      </c>
    </row>
    <row r="38" spans="1:23" x14ac:dyDescent="0.25">
      <c r="A38" t="s">
        <v>113</v>
      </c>
      <c r="B38" t="s">
        <v>114</v>
      </c>
      <c r="C38" t="s">
        <v>26</v>
      </c>
      <c r="D38" s="1">
        <v>44085</v>
      </c>
      <c r="E38" s="14">
        <v>817</v>
      </c>
      <c r="F38" s="14">
        <v>707</v>
      </c>
      <c r="G38" s="10">
        <v>0.86536107711138299</v>
      </c>
      <c r="H38" s="14">
        <v>16</v>
      </c>
      <c r="I38" s="14">
        <v>11</v>
      </c>
      <c r="J38" s="10">
        <v>0.6875</v>
      </c>
      <c r="K38" s="14">
        <v>24</v>
      </c>
      <c r="L38" s="14">
        <v>24</v>
      </c>
      <c r="M38" s="10">
        <v>1</v>
      </c>
      <c r="Q38" s="14">
        <v>2</v>
      </c>
      <c r="V38" t="s">
        <v>27</v>
      </c>
      <c r="W38" t="s">
        <v>27</v>
      </c>
    </row>
    <row r="39" spans="1:23" x14ac:dyDescent="0.25">
      <c r="A39" t="s">
        <v>115</v>
      </c>
      <c r="B39" t="s">
        <v>116</v>
      </c>
      <c r="C39" t="s">
        <v>26</v>
      </c>
      <c r="D39" s="1">
        <v>44085</v>
      </c>
      <c r="E39" s="14">
        <v>367</v>
      </c>
      <c r="F39" s="14">
        <v>341</v>
      </c>
      <c r="G39" s="10">
        <v>0.92915531335149903</v>
      </c>
      <c r="H39" s="14">
        <v>8</v>
      </c>
      <c r="I39" s="14">
        <v>8</v>
      </c>
      <c r="J39" s="10">
        <v>1</v>
      </c>
      <c r="K39" s="14">
        <v>7</v>
      </c>
      <c r="L39" s="14">
        <v>7</v>
      </c>
      <c r="M39" s="10">
        <v>1</v>
      </c>
      <c r="Q39" s="14">
        <v>0</v>
      </c>
      <c r="V39" t="s">
        <v>27</v>
      </c>
      <c r="W39" t="s">
        <v>27</v>
      </c>
    </row>
    <row r="40" spans="1:23" x14ac:dyDescent="0.25">
      <c r="A40" t="s">
        <v>125</v>
      </c>
      <c r="B40" t="s">
        <v>126</v>
      </c>
      <c r="C40" t="s">
        <v>26</v>
      </c>
      <c r="D40" s="1">
        <v>44085</v>
      </c>
      <c r="E40" s="14">
        <v>992</v>
      </c>
      <c r="F40" s="14">
        <v>869</v>
      </c>
      <c r="G40" s="10">
        <v>0.876008064516129</v>
      </c>
      <c r="H40" s="14">
        <v>30</v>
      </c>
      <c r="I40" s="14">
        <v>30</v>
      </c>
      <c r="J40" s="10">
        <v>1</v>
      </c>
      <c r="K40" s="14">
        <v>19</v>
      </c>
      <c r="L40" s="14">
        <v>19</v>
      </c>
      <c r="M40" s="10">
        <v>1</v>
      </c>
      <c r="Q40" s="14">
        <v>1</v>
      </c>
      <c r="V40" t="s">
        <v>27</v>
      </c>
      <c r="W40" t="s">
        <v>27</v>
      </c>
    </row>
    <row r="41" spans="1:23" x14ac:dyDescent="0.25">
      <c r="A41" t="s">
        <v>117</v>
      </c>
      <c r="B41" t="s">
        <v>118</v>
      </c>
      <c r="C41" t="s">
        <v>26</v>
      </c>
      <c r="D41" s="1">
        <v>44085</v>
      </c>
      <c r="E41" s="14">
        <v>534</v>
      </c>
      <c r="F41" s="14">
        <v>430</v>
      </c>
      <c r="G41" s="10">
        <v>0.80524344569288397</v>
      </c>
      <c r="H41" s="14">
        <v>13</v>
      </c>
      <c r="I41" s="14">
        <v>13</v>
      </c>
      <c r="J41" s="10">
        <v>1</v>
      </c>
      <c r="K41" s="14">
        <v>5</v>
      </c>
      <c r="L41" s="14">
        <v>5</v>
      </c>
      <c r="M41" s="10">
        <v>1</v>
      </c>
      <c r="Q41" s="14">
        <v>0</v>
      </c>
      <c r="V41" t="s">
        <v>27</v>
      </c>
      <c r="W41" t="s">
        <v>27</v>
      </c>
    </row>
    <row r="42" spans="1:23" x14ac:dyDescent="0.25">
      <c r="A42" t="s">
        <v>119</v>
      </c>
      <c r="B42" t="s">
        <v>120</v>
      </c>
      <c r="C42" t="s">
        <v>26</v>
      </c>
      <c r="D42" s="1">
        <v>44085</v>
      </c>
      <c r="E42" s="14">
        <v>449</v>
      </c>
      <c r="F42" s="14">
        <v>417</v>
      </c>
      <c r="G42" s="10">
        <v>0.92873051224944303</v>
      </c>
      <c r="H42" s="14">
        <v>11</v>
      </c>
      <c r="I42" s="14">
        <v>9</v>
      </c>
      <c r="J42" s="10">
        <v>0.81818181818181801</v>
      </c>
      <c r="K42" s="14">
        <v>6</v>
      </c>
      <c r="L42" s="14">
        <v>6</v>
      </c>
      <c r="M42" s="10">
        <v>1</v>
      </c>
      <c r="Q42" s="14">
        <v>0</v>
      </c>
      <c r="V42" t="s">
        <v>27</v>
      </c>
      <c r="W42" t="s">
        <v>27</v>
      </c>
    </row>
    <row r="43" spans="1:23" x14ac:dyDescent="0.25">
      <c r="A43" t="s">
        <v>121</v>
      </c>
      <c r="B43" t="s">
        <v>122</v>
      </c>
      <c r="C43" t="s">
        <v>26</v>
      </c>
      <c r="D43" s="1">
        <v>44085</v>
      </c>
      <c r="E43" s="14">
        <v>321</v>
      </c>
      <c r="F43" s="14">
        <v>242</v>
      </c>
      <c r="G43" s="10">
        <v>0.75389408099688504</v>
      </c>
      <c r="H43" s="14">
        <v>321</v>
      </c>
      <c r="I43" s="14">
        <v>242</v>
      </c>
      <c r="J43" s="10">
        <v>0.75389408099688504</v>
      </c>
      <c r="K43" s="14">
        <v>75</v>
      </c>
      <c r="L43" s="14">
        <v>47</v>
      </c>
      <c r="M43" s="10">
        <v>0.62666666666666704</v>
      </c>
      <c r="Q43" s="14">
        <v>3</v>
      </c>
      <c r="V43" t="s">
        <v>27</v>
      </c>
      <c r="W43" t="s">
        <v>27</v>
      </c>
    </row>
    <row r="44" spans="1:23" x14ac:dyDescent="0.25">
      <c r="A44" t="s">
        <v>123</v>
      </c>
      <c r="B44" t="s">
        <v>124</v>
      </c>
      <c r="C44" t="s">
        <v>26</v>
      </c>
      <c r="D44" s="1">
        <v>44085</v>
      </c>
      <c r="E44" s="14">
        <v>723</v>
      </c>
      <c r="F44" s="14">
        <v>629</v>
      </c>
      <c r="G44" s="10">
        <v>0.86998616874135504</v>
      </c>
      <c r="H44" s="14">
        <v>13</v>
      </c>
      <c r="I44" s="14">
        <v>11</v>
      </c>
      <c r="J44" s="10">
        <v>0.84615384615384603</v>
      </c>
      <c r="K44" s="14">
        <v>20</v>
      </c>
      <c r="L44" s="14">
        <v>11</v>
      </c>
      <c r="M44" s="10">
        <v>0.55000000000000004</v>
      </c>
      <c r="Q44" s="14">
        <v>0</v>
      </c>
      <c r="V44" t="s">
        <v>27</v>
      </c>
      <c r="W44" t="s">
        <v>27</v>
      </c>
    </row>
    <row r="45" spans="1:23" s="25" customFormat="1" x14ac:dyDescent="0.25">
      <c r="D45" s="26"/>
      <c r="E45" s="27">
        <f>SUM(E4:E44)</f>
        <v>25078</v>
      </c>
      <c r="F45" s="27">
        <f>SUM(F4:F44)</f>
        <v>22081</v>
      </c>
      <c r="G45" s="28">
        <f>Table13[[#This Row],[Attending pupils]]/Table13[[#This Row],[Total pupils]]</f>
        <v>0.88049286226971846</v>
      </c>
      <c r="H45" s="27">
        <f>SUM(H4:H44)</f>
        <v>1039</v>
      </c>
      <c r="I45" s="27">
        <f>SUM(I4:I44)</f>
        <v>811</v>
      </c>
      <c r="J45" s="28">
        <f>Table13[[#This Row],[Attending pupils with EHCP]]/Table13[[#This Row],[Total pupils with EHCP]]</f>
        <v>0.78055822906641004</v>
      </c>
      <c r="K45" s="27">
        <f>SUM(K4:K44)</f>
        <v>612</v>
      </c>
      <c r="L45" s="27">
        <f>SUM(L4:L44)</f>
        <v>492</v>
      </c>
      <c r="M45" s="28">
        <f>Table13[[#This Row],[Attending pupils with social worker]]/Table13[[#This Row],[Total pupils with social worker]]</f>
        <v>0.80392156862745101</v>
      </c>
      <c r="N45" s="27">
        <f t="shared" ref="N45:P45" si="0">SUM(N4:N44)</f>
        <v>0</v>
      </c>
      <c r="O45" s="27">
        <f t="shared" si="0"/>
        <v>0</v>
      </c>
      <c r="P45" s="27">
        <f t="shared" si="0"/>
        <v>0</v>
      </c>
      <c r="Q45" s="27">
        <f>SUM(Q4:Q44)</f>
        <v>39</v>
      </c>
      <c r="R45" s="27">
        <f t="shared" ref="R45" si="1">SUM(R4:R44)</f>
        <v>0</v>
      </c>
      <c r="S45" s="27">
        <f t="shared" ref="S45" si="2">SUM(S4:S44)</f>
        <v>0</v>
      </c>
      <c r="T45" s="27">
        <f t="shared" ref="T45" si="3">SUM(T4:T44)</f>
        <v>0</v>
      </c>
      <c r="U45" s="27">
        <f t="shared" ref="U45" si="4">SUM(U4:U44)</f>
        <v>0</v>
      </c>
    </row>
    <row r="46" spans="1:23" x14ac:dyDescent="0.25">
      <c r="A46" t="s">
        <v>24</v>
      </c>
      <c r="B46" t="s">
        <v>25</v>
      </c>
      <c r="C46" t="s">
        <v>26</v>
      </c>
      <c r="D46" s="1">
        <v>44084</v>
      </c>
      <c r="E46" s="14">
        <v>52</v>
      </c>
      <c r="F46" s="14">
        <v>32</v>
      </c>
      <c r="G46" s="10">
        <v>0.61538461538461497</v>
      </c>
      <c r="H46" s="14">
        <v>1</v>
      </c>
      <c r="I46" s="14">
        <v>1</v>
      </c>
      <c r="J46" s="10">
        <v>1</v>
      </c>
      <c r="K46" s="14">
        <v>2</v>
      </c>
      <c r="L46" s="14">
        <v>1</v>
      </c>
      <c r="M46" s="10">
        <v>0.5</v>
      </c>
      <c r="Q46" s="14">
        <v>0</v>
      </c>
      <c r="V46" t="s">
        <v>27</v>
      </c>
      <c r="W46" t="s">
        <v>27</v>
      </c>
    </row>
    <row r="47" spans="1:23" x14ac:dyDescent="0.25">
      <c r="A47" t="s">
        <v>28</v>
      </c>
      <c r="B47" t="s">
        <v>29</v>
      </c>
      <c r="C47" t="s">
        <v>26</v>
      </c>
      <c r="D47" s="1">
        <v>44084</v>
      </c>
      <c r="E47" s="14">
        <v>84</v>
      </c>
      <c r="F47" s="14">
        <v>36</v>
      </c>
      <c r="G47" s="10">
        <v>0.42857142857142899</v>
      </c>
      <c r="H47" s="14">
        <v>0</v>
      </c>
      <c r="I47" s="14">
        <v>0</v>
      </c>
      <c r="J47" s="10">
        <v>0</v>
      </c>
      <c r="K47" s="14">
        <v>0</v>
      </c>
      <c r="L47" s="14">
        <v>0</v>
      </c>
      <c r="M47" s="10">
        <v>0</v>
      </c>
      <c r="Q47" s="14">
        <v>0</v>
      </c>
      <c r="V47" t="s">
        <v>27</v>
      </c>
      <c r="W47" t="s">
        <v>27</v>
      </c>
    </row>
    <row r="48" spans="1:23" x14ac:dyDescent="0.25">
      <c r="A48" t="s">
        <v>30</v>
      </c>
      <c r="B48" t="s">
        <v>31</v>
      </c>
      <c r="C48" t="s">
        <v>26</v>
      </c>
      <c r="D48" s="1">
        <v>44084</v>
      </c>
      <c r="E48" s="14">
        <v>80</v>
      </c>
      <c r="F48" s="14">
        <v>79</v>
      </c>
      <c r="G48" s="10">
        <v>0.98750000000000004</v>
      </c>
      <c r="H48" s="14">
        <v>0</v>
      </c>
      <c r="I48" s="14">
        <v>0</v>
      </c>
      <c r="J48" s="10">
        <v>0</v>
      </c>
      <c r="K48" s="14">
        <v>1</v>
      </c>
      <c r="L48" s="14">
        <v>1</v>
      </c>
      <c r="M48" s="10">
        <v>1</v>
      </c>
      <c r="Q48" s="14">
        <v>0</v>
      </c>
      <c r="V48" t="s">
        <v>27</v>
      </c>
      <c r="W48" t="s">
        <v>27</v>
      </c>
    </row>
    <row r="49" spans="1:23" x14ac:dyDescent="0.25">
      <c r="A49" t="s">
        <v>32</v>
      </c>
      <c r="B49" t="s">
        <v>33</v>
      </c>
      <c r="C49" t="s">
        <v>26</v>
      </c>
      <c r="D49" s="1">
        <v>44084</v>
      </c>
      <c r="E49" s="14">
        <v>76</v>
      </c>
      <c r="F49" s="14">
        <v>63</v>
      </c>
      <c r="G49" s="10">
        <v>0.82894736842105299</v>
      </c>
      <c r="H49" s="14">
        <v>0</v>
      </c>
      <c r="I49" s="14">
        <v>0</v>
      </c>
      <c r="J49" s="10">
        <v>0</v>
      </c>
      <c r="K49" s="14">
        <v>2</v>
      </c>
      <c r="L49" s="14">
        <v>2</v>
      </c>
      <c r="M49" s="10">
        <v>1</v>
      </c>
      <c r="Q49" s="14">
        <v>1</v>
      </c>
      <c r="V49" t="s">
        <v>27</v>
      </c>
      <c r="W49" t="s">
        <v>27</v>
      </c>
    </row>
    <row r="50" spans="1:23" x14ac:dyDescent="0.25">
      <c r="A50" t="s">
        <v>34</v>
      </c>
      <c r="B50" t="s">
        <v>35</v>
      </c>
      <c r="C50" t="s">
        <v>26</v>
      </c>
      <c r="D50" s="1">
        <v>44084</v>
      </c>
      <c r="E50" s="14">
        <v>63</v>
      </c>
      <c r="F50" s="14">
        <v>31</v>
      </c>
      <c r="G50" s="10">
        <v>0.49206349206349198</v>
      </c>
      <c r="H50" s="14">
        <v>2</v>
      </c>
      <c r="I50" s="14">
        <v>2</v>
      </c>
      <c r="J50" s="10">
        <v>1</v>
      </c>
      <c r="K50" s="14">
        <v>0</v>
      </c>
      <c r="L50" s="14">
        <v>0</v>
      </c>
      <c r="M50" s="10">
        <v>0</v>
      </c>
      <c r="Q50" s="14">
        <v>0</v>
      </c>
      <c r="V50" t="s">
        <v>27</v>
      </c>
      <c r="W50" t="s">
        <v>27</v>
      </c>
    </row>
    <row r="51" spans="1:23" x14ac:dyDescent="0.25">
      <c r="A51" t="s">
        <v>38</v>
      </c>
      <c r="B51" t="s">
        <v>39</v>
      </c>
      <c r="C51" t="s">
        <v>26</v>
      </c>
      <c r="D51" s="1">
        <v>44084</v>
      </c>
      <c r="E51" s="14">
        <v>557</v>
      </c>
      <c r="F51" s="14">
        <v>497</v>
      </c>
      <c r="G51" s="10">
        <v>0.89228007181328595</v>
      </c>
      <c r="H51" s="14">
        <v>10</v>
      </c>
      <c r="I51" s="14">
        <v>10</v>
      </c>
      <c r="J51" s="10">
        <v>1</v>
      </c>
      <c r="K51" s="14">
        <v>13</v>
      </c>
      <c r="L51" s="14">
        <v>13</v>
      </c>
      <c r="M51" s="10">
        <v>1</v>
      </c>
      <c r="Q51" s="14">
        <v>0</v>
      </c>
      <c r="V51" t="s">
        <v>27</v>
      </c>
      <c r="W51" t="s">
        <v>27</v>
      </c>
    </row>
    <row r="52" spans="1:23" x14ac:dyDescent="0.25">
      <c r="A52" t="s">
        <v>40</v>
      </c>
      <c r="B52" t="s">
        <v>41</v>
      </c>
      <c r="C52" t="s">
        <v>26</v>
      </c>
      <c r="D52" s="1">
        <v>44084</v>
      </c>
      <c r="E52" s="14">
        <v>859</v>
      </c>
      <c r="F52" s="14">
        <v>763</v>
      </c>
      <c r="G52" s="10">
        <v>0.88824214202561103</v>
      </c>
      <c r="H52" s="14">
        <v>30</v>
      </c>
      <c r="I52" s="14">
        <v>29</v>
      </c>
      <c r="J52" s="10">
        <v>0.96666666666666701</v>
      </c>
      <c r="K52" s="14">
        <v>27</v>
      </c>
      <c r="L52" s="14">
        <v>25</v>
      </c>
      <c r="M52" s="10">
        <v>0.92592592592592604</v>
      </c>
      <c r="Q52" s="14">
        <v>2</v>
      </c>
      <c r="V52" t="s">
        <v>27</v>
      </c>
      <c r="W52" t="s">
        <v>27</v>
      </c>
    </row>
    <row r="53" spans="1:23" x14ac:dyDescent="0.25">
      <c r="A53" t="s">
        <v>44</v>
      </c>
      <c r="B53" t="s">
        <v>45</v>
      </c>
      <c r="C53" t="s">
        <v>46</v>
      </c>
      <c r="D53" s="1">
        <v>44084</v>
      </c>
      <c r="E53" s="14">
        <v>757</v>
      </c>
      <c r="F53" s="14">
        <v>554</v>
      </c>
      <c r="G53" s="10">
        <v>0.73183619550858603</v>
      </c>
      <c r="H53" s="14">
        <v>105</v>
      </c>
      <c r="I53" s="14">
        <v>46</v>
      </c>
      <c r="J53" s="10">
        <v>0.43809523809523798</v>
      </c>
      <c r="K53" s="14">
        <v>33</v>
      </c>
      <c r="L53" s="14">
        <v>27</v>
      </c>
      <c r="M53" s="10">
        <v>0.81818181818181801</v>
      </c>
      <c r="Q53" s="14">
        <v>0</v>
      </c>
      <c r="V53" t="s">
        <v>47</v>
      </c>
      <c r="W53" t="s">
        <v>27</v>
      </c>
    </row>
    <row r="54" spans="1:23" x14ac:dyDescent="0.25">
      <c r="A54" t="s">
        <v>48</v>
      </c>
      <c r="B54" t="s">
        <v>49</v>
      </c>
      <c r="C54" t="s">
        <v>26</v>
      </c>
      <c r="D54" s="1">
        <v>44084</v>
      </c>
      <c r="E54" s="14">
        <v>446</v>
      </c>
      <c r="F54" s="14">
        <v>424</v>
      </c>
      <c r="G54" s="10">
        <v>0.95067264573990995</v>
      </c>
      <c r="H54" s="14">
        <v>6</v>
      </c>
      <c r="I54" s="14">
        <v>6</v>
      </c>
      <c r="J54" s="10">
        <v>1</v>
      </c>
      <c r="K54" s="14">
        <v>3</v>
      </c>
      <c r="L54" s="14">
        <v>3</v>
      </c>
      <c r="M54" s="10">
        <v>1</v>
      </c>
      <c r="Q54" s="14">
        <v>0</v>
      </c>
      <c r="V54" t="s">
        <v>27</v>
      </c>
      <c r="W54" t="s">
        <v>27</v>
      </c>
    </row>
    <row r="55" spans="1:23" x14ac:dyDescent="0.25">
      <c r="A55" t="s">
        <v>50</v>
      </c>
      <c r="B55" t="s">
        <v>51</v>
      </c>
      <c r="C55" t="s">
        <v>26</v>
      </c>
      <c r="D55" s="1">
        <v>44084</v>
      </c>
      <c r="E55" s="14">
        <v>188</v>
      </c>
      <c r="F55" s="14">
        <v>170</v>
      </c>
      <c r="G55" s="10">
        <v>0.90425531914893598</v>
      </c>
      <c r="H55" s="14">
        <v>2</v>
      </c>
      <c r="I55" s="14">
        <v>2</v>
      </c>
      <c r="J55" s="10">
        <v>1</v>
      </c>
      <c r="K55" s="14">
        <v>6</v>
      </c>
      <c r="L55" s="14">
        <v>6</v>
      </c>
      <c r="M55" s="10">
        <v>1</v>
      </c>
      <c r="Q55" s="14">
        <v>0</v>
      </c>
      <c r="V55" t="s">
        <v>27</v>
      </c>
      <c r="W55" t="s">
        <v>27</v>
      </c>
    </row>
    <row r="56" spans="1:23" x14ac:dyDescent="0.25">
      <c r="A56" t="s">
        <v>52</v>
      </c>
      <c r="B56" t="s">
        <v>53</v>
      </c>
      <c r="C56" t="s">
        <v>26</v>
      </c>
      <c r="D56" s="1">
        <v>44084</v>
      </c>
      <c r="E56" s="14">
        <v>666</v>
      </c>
      <c r="F56" s="14">
        <v>611</v>
      </c>
      <c r="G56" s="10">
        <v>0.917417417417417</v>
      </c>
      <c r="H56" s="14">
        <v>15</v>
      </c>
      <c r="I56" s="14">
        <v>15</v>
      </c>
      <c r="J56" s="10">
        <v>1</v>
      </c>
      <c r="K56" s="14">
        <v>24</v>
      </c>
      <c r="L56" s="14">
        <v>23</v>
      </c>
      <c r="M56" s="10">
        <v>0.95833333333333304</v>
      </c>
      <c r="Q56" s="14">
        <v>0</v>
      </c>
      <c r="V56" t="s">
        <v>27</v>
      </c>
      <c r="W56" t="s">
        <v>27</v>
      </c>
    </row>
    <row r="57" spans="1:23" x14ac:dyDescent="0.25">
      <c r="A57" t="s">
        <v>56</v>
      </c>
      <c r="B57" t="s">
        <v>57</v>
      </c>
      <c r="C57" t="s">
        <v>26</v>
      </c>
      <c r="D57" s="1">
        <v>44084</v>
      </c>
      <c r="E57" s="14">
        <v>1493</v>
      </c>
      <c r="F57" s="14">
        <v>1206</v>
      </c>
      <c r="G57" s="10">
        <v>0.80776959142665805</v>
      </c>
      <c r="H57" s="14">
        <v>31</v>
      </c>
      <c r="I57" s="14">
        <v>29</v>
      </c>
      <c r="J57" s="10">
        <v>0.93548387096774199</v>
      </c>
      <c r="K57" s="14">
        <v>26</v>
      </c>
      <c r="L57" s="14">
        <v>23</v>
      </c>
      <c r="M57" s="10">
        <v>0.88461538461538503</v>
      </c>
      <c r="Q57" s="14">
        <v>0</v>
      </c>
      <c r="V57" t="s">
        <v>27</v>
      </c>
      <c r="W57" t="s">
        <v>27</v>
      </c>
    </row>
    <row r="58" spans="1:23" x14ac:dyDescent="0.25">
      <c r="A58" t="s">
        <v>60</v>
      </c>
      <c r="B58" t="s">
        <v>61</v>
      </c>
      <c r="C58" t="s">
        <v>26</v>
      </c>
      <c r="D58" s="1">
        <v>44084</v>
      </c>
      <c r="E58" s="14">
        <v>489</v>
      </c>
      <c r="F58" s="14">
        <v>354</v>
      </c>
      <c r="G58" s="10">
        <v>0.72392638036809798</v>
      </c>
      <c r="H58" s="14">
        <v>3</v>
      </c>
      <c r="I58" s="14">
        <v>2</v>
      </c>
      <c r="J58" s="10">
        <v>0.66666666666666696</v>
      </c>
      <c r="K58" s="14">
        <v>1</v>
      </c>
      <c r="L58" s="14">
        <v>1</v>
      </c>
      <c r="M58" s="10">
        <v>1</v>
      </c>
      <c r="Q58" s="14">
        <v>0</v>
      </c>
      <c r="V58" t="s">
        <v>27</v>
      </c>
      <c r="W58" t="s">
        <v>27</v>
      </c>
    </row>
    <row r="59" spans="1:23" x14ac:dyDescent="0.25">
      <c r="A59" t="s">
        <v>62</v>
      </c>
      <c r="B59" t="s">
        <v>63</v>
      </c>
      <c r="C59" t="s">
        <v>26</v>
      </c>
      <c r="D59" s="1">
        <v>44084</v>
      </c>
      <c r="E59" s="14">
        <v>621</v>
      </c>
      <c r="F59" s="14">
        <v>564</v>
      </c>
      <c r="G59" s="10">
        <v>0.90821256038647302</v>
      </c>
      <c r="H59" s="14">
        <v>12</v>
      </c>
      <c r="I59" s="14">
        <v>11</v>
      </c>
      <c r="J59" s="10">
        <v>0.91666666666666696</v>
      </c>
      <c r="K59" s="14">
        <v>9</v>
      </c>
      <c r="L59" s="14">
        <v>7</v>
      </c>
      <c r="M59" s="10">
        <v>0.77777777777777801</v>
      </c>
      <c r="Q59" s="14">
        <v>1</v>
      </c>
      <c r="V59" t="s">
        <v>27</v>
      </c>
      <c r="W59" t="s">
        <v>27</v>
      </c>
    </row>
    <row r="60" spans="1:23" x14ac:dyDescent="0.25">
      <c r="A60" t="s">
        <v>64</v>
      </c>
      <c r="B60" t="s">
        <v>65</v>
      </c>
      <c r="C60" t="s">
        <v>26</v>
      </c>
      <c r="D60" s="1">
        <v>44084</v>
      </c>
      <c r="E60" s="14">
        <v>1120</v>
      </c>
      <c r="F60" s="14">
        <v>1088</v>
      </c>
      <c r="G60" s="10">
        <v>0.97142857142857097</v>
      </c>
      <c r="H60" s="14">
        <v>22</v>
      </c>
      <c r="I60" s="14">
        <v>22</v>
      </c>
      <c r="J60" s="10">
        <v>1</v>
      </c>
      <c r="K60" s="14">
        <v>16</v>
      </c>
      <c r="L60" s="14">
        <v>22</v>
      </c>
      <c r="M60" s="10">
        <v>1.375</v>
      </c>
      <c r="Q60" s="14">
        <v>2</v>
      </c>
      <c r="V60" t="s">
        <v>27</v>
      </c>
      <c r="W60" t="s">
        <v>27</v>
      </c>
    </row>
    <row r="61" spans="1:23" x14ac:dyDescent="0.25">
      <c r="A61" t="s">
        <v>66</v>
      </c>
      <c r="B61" t="s">
        <v>67</v>
      </c>
      <c r="C61" t="s">
        <v>26</v>
      </c>
      <c r="D61" s="1">
        <v>44084</v>
      </c>
      <c r="E61" s="14">
        <v>1075</v>
      </c>
      <c r="F61" s="14">
        <v>1031</v>
      </c>
      <c r="G61" s="10">
        <v>0.95906976744186001</v>
      </c>
      <c r="H61" s="14">
        <v>2</v>
      </c>
      <c r="I61" s="14">
        <v>0</v>
      </c>
      <c r="J61" s="10">
        <v>0</v>
      </c>
      <c r="K61" s="14">
        <v>6</v>
      </c>
      <c r="L61" s="14">
        <v>0</v>
      </c>
      <c r="M61" s="10">
        <v>0</v>
      </c>
      <c r="Q61" s="14">
        <v>1</v>
      </c>
      <c r="V61" t="s">
        <v>27</v>
      </c>
      <c r="W61" t="s">
        <v>27</v>
      </c>
    </row>
    <row r="62" spans="1:23" x14ac:dyDescent="0.25">
      <c r="A62" t="s">
        <v>68</v>
      </c>
      <c r="B62" t="s">
        <v>69</v>
      </c>
      <c r="C62" t="s">
        <v>26</v>
      </c>
      <c r="D62" s="1">
        <v>44084</v>
      </c>
      <c r="E62" s="14">
        <v>1220</v>
      </c>
      <c r="F62" s="14">
        <v>1171</v>
      </c>
      <c r="G62" s="10">
        <v>0.95983606557377099</v>
      </c>
      <c r="H62" s="14">
        <v>4</v>
      </c>
      <c r="I62" s="14">
        <v>4</v>
      </c>
      <c r="J62" s="10">
        <v>1</v>
      </c>
      <c r="K62" s="14">
        <v>0</v>
      </c>
      <c r="L62" s="14">
        <v>0</v>
      </c>
      <c r="M62" s="10">
        <v>0</v>
      </c>
      <c r="Q62" s="14">
        <v>3</v>
      </c>
      <c r="V62" t="s">
        <v>27</v>
      </c>
      <c r="W62" t="s">
        <v>27</v>
      </c>
    </row>
    <row r="63" spans="1:23" x14ac:dyDescent="0.25">
      <c r="A63" t="s">
        <v>70</v>
      </c>
      <c r="B63" t="s">
        <v>71</v>
      </c>
      <c r="C63" t="s">
        <v>26</v>
      </c>
      <c r="D63" s="1">
        <v>44084</v>
      </c>
      <c r="E63" s="14">
        <v>745</v>
      </c>
      <c r="F63" s="14">
        <v>719</v>
      </c>
      <c r="G63" s="10">
        <v>0.96510067114094</v>
      </c>
      <c r="H63" s="14">
        <v>2</v>
      </c>
      <c r="I63" s="14">
        <v>2</v>
      </c>
      <c r="J63" s="10">
        <v>1</v>
      </c>
      <c r="K63" s="14">
        <v>11</v>
      </c>
      <c r="L63" s="14">
        <v>10</v>
      </c>
      <c r="M63" s="10">
        <v>0.90909090909090895</v>
      </c>
      <c r="Q63" s="14">
        <v>0</v>
      </c>
      <c r="V63" t="s">
        <v>27</v>
      </c>
      <c r="W63" t="s">
        <v>27</v>
      </c>
    </row>
    <row r="64" spans="1:23" x14ac:dyDescent="0.25">
      <c r="A64" t="s">
        <v>72</v>
      </c>
      <c r="B64" t="s">
        <v>73</v>
      </c>
      <c r="C64" t="s">
        <v>46</v>
      </c>
      <c r="D64" s="1">
        <v>44084</v>
      </c>
      <c r="E64" s="14">
        <v>933</v>
      </c>
      <c r="F64" s="14">
        <v>780</v>
      </c>
      <c r="G64" s="10">
        <v>0.83601286173633405</v>
      </c>
      <c r="H64" s="14">
        <v>14</v>
      </c>
      <c r="I64" s="14">
        <v>12</v>
      </c>
      <c r="J64" s="10">
        <v>0.85714285714285698</v>
      </c>
      <c r="K64" s="14">
        <v>25</v>
      </c>
      <c r="L64" s="14">
        <v>25</v>
      </c>
      <c r="M64" s="10">
        <v>1</v>
      </c>
      <c r="Q64" s="14">
        <v>0</v>
      </c>
      <c r="V64" t="s">
        <v>47</v>
      </c>
      <c r="W64" t="s">
        <v>27</v>
      </c>
    </row>
    <row r="65" spans="1:23" x14ac:dyDescent="0.25">
      <c r="A65" t="s">
        <v>76</v>
      </c>
      <c r="B65" t="s">
        <v>77</v>
      </c>
      <c r="C65" t="s">
        <v>26</v>
      </c>
      <c r="D65" s="1">
        <v>44084</v>
      </c>
      <c r="E65" s="14">
        <v>1121</v>
      </c>
      <c r="F65" s="14">
        <v>1059</v>
      </c>
      <c r="G65" s="10">
        <v>0.94469223907225697</v>
      </c>
      <c r="H65" s="14">
        <v>33</v>
      </c>
      <c r="I65" s="14">
        <v>30</v>
      </c>
      <c r="J65" s="10">
        <v>0.90909090909090895</v>
      </c>
      <c r="K65" s="14">
        <v>25</v>
      </c>
      <c r="L65" s="14">
        <v>21</v>
      </c>
      <c r="M65" s="10">
        <v>0.84</v>
      </c>
      <c r="Q65" s="14">
        <v>3</v>
      </c>
      <c r="V65" t="s">
        <v>27</v>
      </c>
      <c r="W65" t="s">
        <v>27</v>
      </c>
    </row>
    <row r="66" spans="1:23" x14ac:dyDescent="0.25">
      <c r="A66" t="s">
        <v>78</v>
      </c>
      <c r="B66" t="s">
        <v>79</v>
      </c>
      <c r="C66" t="s">
        <v>26</v>
      </c>
      <c r="D66" s="1">
        <v>44084</v>
      </c>
      <c r="E66" s="14">
        <v>1112</v>
      </c>
      <c r="F66" s="14">
        <v>1033</v>
      </c>
      <c r="G66" s="10">
        <v>0.92895683453237399</v>
      </c>
      <c r="H66" s="14">
        <v>2</v>
      </c>
      <c r="I66" s="14">
        <v>2</v>
      </c>
      <c r="J66" s="10">
        <v>1</v>
      </c>
      <c r="K66" s="14">
        <v>0</v>
      </c>
      <c r="L66" s="14">
        <v>0</v>
      </c>
      <c r="M66" s="10">
        <v>0</v>
      </c>
      <c r="Q66" s="14">
        <v>0</v>
      </c>
      <c r="V66" t="s">
        <v>27</v>
      </c>
      <c r="W66" t="s">
        <v>27</v>
      </c>
    </row>
    <row r="67" spans="1:23" x14ac:dyDescent="0.25">
      <c r="A67" t="s">
        <v>80</v>
      </c>
      <c r="B67" t="s">
        <v>81</v>
      </c>
      <c r="C67" t="s">
        <v>26</v>
      </c>
      <c r="D67" s="1">
        <v>44084</v>
      </c>
      <c r="E67" s="14">
        <v>1240</v>
      </c>
      <c r="F67" s="14">
        <v>1129</v>
      </c>
      <c r="G67" s="10">
        <v>0.91048387096774197</v>
      </c>
      <c r="H67" s="14">
        <v>40</v>
      </c>
      <c r="I67" s="14">
        <v>38</v>
      </c>
      <c r="J67" s="10">
        <v>0.95</v>
      </c>
      <c r="K67" s="14">
        <v>24</v>
      </c>
      <c r="L67" s="14">
        <v>23</v>
      </c>
      <c r="M67" s="10">
        <v>0.95833333333333304</v>
      </c>
      <c r="Q67" s="14">
        <v>2</v>
      </c>
      <c r="V67" t="s">
        <v>27</v>
      </c>
      <c r="W67" t="s">
        <v>27</v>
      </c>
    </row>
    <row r="68" spans="1:23" x14ac:dyDescent="0.25">
      <c r="A68" t="s">
        <v>82</v>
      </c>
      <c r="B68" t="s">
        <v>83</v>
      </c>
      <c r="C68" t="s">
        <v>26</v>
      </c>
      <c r="D68" s="1">
        <v>44084</v>
      </c>
      <c r="E68" s="14">
        <v>1034</v>
      </c>
      <c r="F68" s="14">
        <v>978</v>
      </c>
      <c r="G68" s="10">
        <v>0.94584139264990297</v>
      </c>
      <c r="H68" s="14">
        <v>20</v>
      </c>
      <c r="I68" s="14">
        <v>18</v>
      </c>
      <c r="J68" s="10">
        <v>0.9</v>
      </c>
      <c r="K68" s="14">
        <v>6</v>
      </c>
      <c r="L68" s="14">
        <v>5</v>
      </c>
      <c r="M68" s="10">
        <v>0.83333333333333304</v>
      </c>
      <c r="Q68" s="14">
        <v>0</v>
      </c>
      <c r="V68" t="s">
        <v>27</v>
      </c>
      <c r="W68" t="s">
        <v>27</v>
      </c>
    </row>
    <row r="69" spans="1:23" x14ac:dyDescent="0.25">
      <c r="A69" t="s">
        <v>84</v>
      </c>
      <c r="B69" t="s">
        <v>85</v>
      </c>
      <c r="C69" t="s">
        <v>26</v>
      </c>
      <c r="D69" s="1">
        <v>44084</v>
      </c>
      <c r="E69" s="14">
        <v>704</v>
      </c>
      <c r="F69" s="14">
        <v>637</v>
      </c>
      <c r="G69" s="10">
        <v>0.90482954545454497</v>
      </c>
      <c r="H69" s="14">
        <v>61</v>
      </c>
      <c r="I69" s="14">
        <v>23</v>
      </c>
      <c r="J69" s="10">
        <v>0.37704918032786899</v>
      </c>
      <c r="K69" s="14">
        <v>41</v>
      </c>
      <c r="L69" s="14">
        <v>8</v>
      </c>
      <c r="M69" s="10">
        <v>0.19512195121951201</v>
      </c>
      <c r="Q69" s="14">
        <v>3</v>
      </c>
      <c r="V69" t="s">
        <v>27</v>
      </c>
      <c r="W69" t="s">
        <v>27</v>
      </c>
    </row>
    <row r="70" spans="1:23" x14ac:dyDescent="0.25">
      <c r="A70" t="s">
        <v>86</v>
      </c>
      <c r="B70" t="s">
        <v>87</v>
      </c>
      <c r="C70" t="s">
        <v>26</v>
      </c>
      <c r="D70" s="1">
        <v>44084</v>
      </c>
      <c r="E70" s="14">
        <v>677</v>
      </c>
      <c r="F70" s="14">
        <v>596</v>
      </c>
      <c r="G70" s="10">
        <v>0.88035450516986702</v>
      </c>
      <c r="H70" s="14">
        <v>18</v>
      </c>
      <c r="I70" s="14">
        <v>17</v>
      </c>
      <c r="J70" s="10">
        <v>0.94444444444444398</v>
      </c>
      <c r="K70" s="14">
        <v>6</v>
      </c>
      <c r="L70" s="14">
        <v>6</v>
      </c>
      <c r="M70" s="10">
        <v>1</v>
      </c>
      <c r="Q70" s="14">
        <v>1</v>
      </c>
      <c r="V70" t="s">
        <v>27</v>
      </c>
      <c r="W70" t="s">
        <v>27</v>
      </c>
    </row>
    <row r="71" spans="1:23" x14ac:dyDescent="0.25">
      <c r="A71" t="s">
        <v>88</v>
      </c>
      <c r="B71" t="s">
        <v>89</v>
      </c>
      <c r="C71" t="s">
        <v>26</v>
      </c>
      <c r="D71" s="1">
        <v>44084</v>
      </c>
      <c r="E71" s="14">
        <v>480</v>
      </c>
      <c r="F71" s="14">
        <v>447</v>
      </c>
      <c r="G71" s="10">
        <v>0.93125000000000002</v>
      </c>
      <c r="H71" s="14">
        <v>35</v>
      </c>
      <c r="I71" s="14">
        <v>35</v>
      </c>
      <c r="J71" s="10">
        <v>1</v>
      </c>
      <c r="K71" s="14">
        <v>6</v>
      </c>
      <c r="L71" s="14">
        <v>4</v>
      </c>
      <c r="M71" s="10">
        <v>0.66666666666666696</v>
      </c>
      <c r="Q71" s="14">
        <v>0</v>
      </c>
      <c r="V71" t="s">
        <v>27</v>
      </c>
      <c r="W71" t="s">
        <v>27</v>
      </c>
    </row>
    <row r="72" spans="1:23" x14ac:dyDescent="0.25">
      <c r="A72" t="s">
        <v>90</v>
      </c>
      <c r="B72" t="s">
        <v>91</v>
      </c>
      <c r="C72" t="s">
        <v>26</v>
      </c>
      <c r="D72" s="1">
        <v>44084</v>
      </c>
      <c r="E72" s="14">
        <v>201</v>
      </c>
      <c r="F72" s="14">
        <v>175</v>
      </c>
      <c r="G72" s="10">
        <v>0.87064676616915404</v>
      </c>
      <c r="H72" s="14">
        <v>9</v>
      </c>
      <c r="I72" s="14">
        <v>9</v>
      </c>
      <c r="J72" s="10">
        <v>1</v>
      </c>
      <c r="K72" s="14">
        <v>4</v>
      </c>
      <c r="L72" s="14">
        <v>3</v>
      </c>
      <c r="M72" s="10">
        <v>0.75</v>
      </c>
      <c r="Q72" s="14">
        <v>0</v>
      </c>
      <c r="V72" t="s">
        <v>27</v>
      </c>
      <c r="W72" t="s">
        <v>27</v>
      </c>
    </row>
    <row r="73" spans="1:23" x14ac:dyDescent="0.25">
      <c r="A73" t="s">
        <v>92</v>
      </c>
      <c r="B73" t="s">
        <v>93</v>
      </c>
      <c r="C73" t="s">
        <v>26</v>
      </c>
      <c r="D73" s="1">
        <v>44084</v>
      </c>
      <c r="E73" s="14">
        <v>405</v>
      </c>
      <c r="F73" s="14">
        <v>345</v>
      </c>
      <c r="G73" s="10">
        <v>0.85185185185185197</v>
      </c>
      <c r="H73" s="14">
        <v>2</v>
      </c>
      <c r="I73" s="14">
        <v>2</v>
      </c>
      <c r="J73" s="10">
        <v>1</v>
      </c>
      <c r="K73" s="14">
        <v>10</v>
      </c>
      <c r="L73" s="14">
        <v>10</v>
      </c>
      <c r="M73" s="10">
        <v>1</v>
      </c>
      <c r="Q73" s="14">
        <v>3</v>
      </c>
      <c r="V73" t="s">
        <v>27</v>
      </c>
      <c r="W73" t="s">
        <v>27</v>
      </c>
    </row>
    <row r="74" spans="1:23" x14ac:dyDescent="0.25">
      <c r="A74" t="s">
        <v>94</v>
      </c>
      <c r="B74" t="s">
        <v>95</v>
      </c>
      <c r="C74" t="s">
        <v>26</v>
      </c>
      <c r="D74" s="1">
        <v>44084</v>
      </c>
      <c r="E74" s="14">
        <v>710</v>
      </c>
      <c r="F74" s="14">
        <v>627</v>
      </c>
      <c r="G74" s="10">
        <v>0.88309859154929604</v>
      </c>
      <c r="H74" s="14">
        <v>8</v>
      </c>
      <c r="I74" s="14">
        <v>7</v>
      </c>
      <c r="J74" s="10">
        <v>0.875</v>
      </c>
      <c r="K74" s="14">
        <v>3</v>
      </c>
      <c r="L74" s="14">
        <v>3</v>
      </c>
      <c r="M74" s="10">
        <v>1</v>
      </c>
      <c r="Q74" s="14">
        <v>0</v>
      </c>
      <c r="V74" t="s">
        <v>27</v>
      </c>
      <c r="W74" t="s">
        <v>27</v>
      </c>
    </row>
    <row r="75" spans="1:23" x14ac:dyDescent="0.25">
      <c r="A75" t="s">
        <v>96</v>
      </c>
      <c r="B75" t="s">
        <v>97</v>
      </c>
      <c r="C75" t="s">
        <v>26</v>
      </c>
      <c r="D75" s="1">
        <v>44084</v>
      </c>
      <c r="E75" s="14">
        <v>181</v>
      </c>
      <c r="F75" s="14">
        <v>165</v>
      </c>
      <c r="G75" s="10">
        <v>0.91160220994475105</v>
      </c>
      <c r="H75" s="14">
        <v>13</v>
      </c>
      <c r="I75" s="14">
        <v>13</v>
      </c>
      <c r="J75" s="10">
        <v>1</v>
      </c>
      <c r="K75" s="14">
        <v>15</v>
      </c>
      <c r="L75" s="14">
        <v>15</v>
      </c>
      <c r="M75" s="10">
        <v>1</v>
      </c>
      <c r="Q75" s="14">
        <v>1</v>
      </c>
      <c r="V75" t="s">
        <v>27</v>
      </c>
      <c r="W75" t="s">
        <v>27</v>
      </c>
    </row>
    <row r="76" spans="1:23" x14ac:dyDescent="0.25">
      <c r="A76" t="s">
        <v>98</v>
      </c>
      <c r="B76" t="s">
        <v>99</v>
      </c>
      <c r="C76" t="s">
        <v>26</v>
      </c>
      <c r="D76" s="1">
        <v>44084</v>
      </c>
      <c r="E76" s="14">
        <v>215</v>
      </c>
      <c r="F76" s="14">
        <v>199</v>
      </c>
      <c r="G76" s="10">
        <v>0.92558139534883699</v>
      </c>
      <c r="H76" s="14">
        <v>3</v>
      </c>
      <c r="I76" s="14">
        <v>3</v>
      </c>
      <c r="J76" s="10">
        <v>1</v>
      </c>
      <c r="K76" s="14">
        <v>8</v>
      </c>
      <c r="L76" s="14">
        <v>8</v>
      </c>
      <c r="M76" s="10">
        <v>1</v>
      </c>
      <c r="Q76" s="14">
        <v>0</v>
      </c>
      <c r="V76" t="s">
        <v>27</v>
      </c>
      <c r="W76" t="s">
        <v>27</v>
      </c>
    </row>
    <row r="77" spans="1:23" x14ac:dyDescent="0.25">
      <c r="A77" t="s">
        <v>100</v>
      </c>
      <c r="B77" t="s">
        <v>101</v>
      </c>
      <c r="C77" t="s">
        <v>26</v>
      </c>
      <c r="D77" s="1">
        <v>44084</v>
      </c>
      <c r="E77" s="14">
        <v>666</v>
      </c>
      <c r="F77" s="14">
        <v>628</v>
      </c>
      <c r="G77" s="10">
        <v>0.94294294294294301</v>
      </c>
      <c r="H77" s="14">
        <v>8</v>
      </c>
      <c r="I77" s="14">
        <v>8</v>
      </c>
      <c r="J77" s="10">
        <v>1</v>
      </c>
      <c r="K77" s="14">
        <v>11</v>
      </c>
      <c r="L77" s="14">
        <v>11</v>
      </c>
      <c r="M77" s="10">
        <v>1</v>
      </c>
      <c r="Q77" s="14">
        <v>0</v>
      </c>
      <c r="V77" t="s">
        <v>27</v>
      </c>
      <c r="W77" t="s">
        <v>27</v>
      </c>
    </row>
    <row r="78" spans="1:23" x14ac:dyDescent="0.25">
      <c r="A78" t="s">
        <v>105</v>
      </c>
      <c r="B78" t="s">
        <v>106</v>
      </c>
      <c r="C78" t="s">
        <v>26</v>
      </c>
      <c r="D78" s="1">
        <v>44084</v>
      </c>
      <c r="E78" s="14">
        <v>1094</v>
      </c>
      <c r="F78" s="14">
        <v>1049</v>
      </c>
      <c r="G78" s="10">
        <v>0.95886654478976197</v>
      </c>
      <c r="H78" s="14">
        <v>30</v>
      </c>
      <c r="I78" s="14">
        <v>27</v>
      </c>
      <c r="J78" s="10">
        <v>0.9</v>
      </c>
      <c r="K78" s="14">
        <v>43</v>
      </c>
      <c r="L78" s="14">
        <v>39</v>
      </c>
      <c r="M78" s="10">
        <v>0.90697674418604601</v>
      </c>
      <c r="Q78" s="14">
        <v>2</v>
      </c>
      <c r="V78" t="s">
        <v>27</v>
      </c>
      <c r="W78" t="s">
        <v>27</v>
      </c>
    </row>
    <row r="79" spans="1:23" x14ac:dyDescent="0.25">
      <c r="A79" t="s">
        <v>107</v>
      </c>
      <c r="B79" t="s">
        <v>108</v>
      </c>
      <c r="C79" t="s">
        <v>26</v>
      </c>
      <c r="D79" s="1">
        <v>44084</v>
      </c>
      <c r="E79" s="14">
        <v>584</v>
      </c>
      <c r="F79" s="14">
        <v>543</v>
      </c>
      <c r="G79" s="10">
        <v>0.92979452054794498</v>
      </c>
      <c r="H79" s="14">
        <v>6</v>
      </c>
      <c r="I79" s="14">
        <v>6</v>
      </c>
      <c r="J79" s="10">
        <v>1</v>
      </c>
      <c r="K79" s="14">
        <v>11</v>
      </c>
      <c r="L79" s="14">
        <v>10</v>
      </c>
      <c r="M79" s="10">
        <v>0.90909090909090895</v>
      </c>
      <c r="Q79" s="14">
        <v>4</v>
      </c>
      <c r="V79" t="s">
        <v>27</v>
      </c>
      <c r="W79" t="s">
        <v>27</v>
      </c>
    </row>
    <row r="80" spans="1:23" x14ac:dyDescent="0.25">
      <c r="A80" t="s">
        <v>109</v>
      </c>
      <c r="B80" t="s">
        <v>110</v>
      </c>
      <c r="C80" t="s">
        <v>26</v>
      </c>
      <c r="D80" s="1">
        <v>44084</v>
      </c>
      <c r="E80" s="14">
        <v>510</v>
      </c>
      <c r="F80" s="14">
        <v>482</v>
      </c>
      <c r="G80" s="10">
        <v>0.94509803921568603</v>
      </c>
      <c r="H80" s="14">
        <v>8</v>
      </c>
      <c r="I80" s="14">
        <v>7</v>
      </c>
      <c r="J80" s="10">
        <v>0.875</v>
      </c>
      <c r="K80" s="14">
        <v>8</v>
      </c>
      <c r="L80" s="14">
        <v>0</v>
      </c>
      <c r="M80" s="10">
        <v>0</v>
      </c>
      <c r="Q80" s="14">
        <v>2</v>
      </c>
      <c r="V80" t="s">
        <v>27</v>
      </c>
      <c r="W80" t="s">
        <v>27</v>
      </c>
    </row>
    <row r="81" spans="1:23" x14ac:dyDescent="0.25">
      <c r="A81" t="s">
        <v>111</v>
      </c>
      <c r="B81" t="s">
        <v>112</v>
      </c>
      <c r="C81" t="s">
        <v>26</v>
      </c>
      <c r="D81" s="1">
        <v>44084</v>
      </c>
      <c r="E81" s="14">
        <v>168</v>
      </c>
      <c r="F81" s="14">
        <v>71</v>
      </c>
      <c r="G81" s="10">
        <v>0.422619047619048</v>
      </c>
      <c r="H81" s="14">
        <v>79</v>
      </c>
      <c r="I81" s="14">
        <v>45</v>
      </c>
      <c r="J81" s="10">
        <v>0.569620253164557</v>
      </c>
      <c r="K81" s="14">
        <v>58</v>
      </c>
      <c r="L81" s="14">
        <v>16</v>
      </c>
      <c r="M81" s="10">
        <v>0.27586206896551702</v>
      </c>
      <c r="Q81" s="14">
        <v>0</v>
      </c>
      <c r="V81" t="s">
        <v>27</v>
      </c>
      <c r="W81" t="s">
        <v>27</v>
      </c>
    </row>
    <row r="82" spans="1:23" x14ac:dyDescent="0.25">
      <c r="A82" t="s">
        <v>113</v>
      </c>
      <c r="B82" t="s">
        <v>114</v>
      </c>
      <c r="C82" t="s">
        <v>26</v>
      </c>
      <c r="D82" s="1">
        <v>44084</v>
      </c>
      <c r="E82" s="14">
        <v>818</v>
      </c>
      <c r="F82" s="14">
        <v>766</v>
      </c>
      <c r="G82" s="10">
        <v>0.93643031784841102</v>
      </c>
      <c r="H82" s="14">
        <v>16</v>
      </c>
      <c r="I82" s="14">
        <v>11</v>
      </c>
      <c r="J82" s="10">
        <v>0.6875</v>
      </c>
      <c r="K82" s="14">
        <v>24</v>
      </c>
      <c r="L82" s="14">
        <v>24</v>
      </c>
      <c r="M82" s="10">
        <v>1</v>
      </c>
      <c r="Q82" s="14">
        <v>1</v>
      </c>
      <c r="V82" t="s">
        <v>27</v>
      </c>
      <c r="W82" t="s">
        <v>27</v>
      </c>
    </row>
    <row r="83" spans="1:23" x14ac:dyDescent="0.25">
      <c r="A83" t="s">
        <v>125</v>
      </c>
      <c r="B83" t="s">
        <v>126</v>
      </c>
      <c r="C83" t="s">
        <v>26</v>
      </c>
      <c r="D83" s="1">
        <v>44084</v>
      </c>
      <c r="E83" s="14">
        <v>992</v>
      </c>
      <c r="F83" s="14">
        <v>962</v>
      </c>
      <c r="G83" s="10">
        <v>0.969758064516129</v>
      </c>
      <c r="H83" s="14">
        <v>30</v>
      </c>
      <c r="I83" s="14">
        <v>30</v>
      </c>
      <c r="J83" s="10">
        <v>1</v>
      </c>
      <c r="K83" s="14">
        <v>19</v>
      </c>
      <c r="L83" s="14">
        <v>19</v>
      </c>
      <c r="M83" s="10">
        <v>1</v>
      </c>
      <c r="Q83" s="14">
        <v>0</v>
      </c>
      <c r="V83" t="s">
        <v>27</v>
      </c>
      <c r="W83" t="s">
        <v>27</v>
      </c>
    </row>
    <row r="84" spans="1:23" x14ac:dyDescent="0.25">
      <c r="A84" t="s">
        <v>117</v>
      </c>
      <c r="B84" t="s">
        <v>118</v>
      </c>
      <c r="C84" t="s">
        <v>26</v>
      </c>
      <c r="D84" s="1">
        <v>44084</v>
      </c>
      <c r="E84" s="14">
        <v>536</v>
      </c>
      <c r="F84" s="14">
        <v>447</v>
      </c>
      <c r="G84" s="10">
        <v>0.83395522388059695</v>
      </c>
      <c r="H84" s="14">
        <v>13</v>
      </c>
      <c r="I84" s="14">
        <v>13</v>
      </c>
      <c r="J84" s="10">
        <v>1</v>
      </c>
      <c r="K84" s="14">
        <v>5</v>
      </c>
      <c r="L84" s="14">
        <v>5</v>
      </c>
      <c r="M84" s="10">
        <v>1</v>
      </c>
      <c r="Q84" s="14">
        <v>0</v>
      </c>
      <c r="V84" t="s">
        <v>27</v>
      </c>
      <c r="W84" t="s">
        <v>27</v>
      </c>
    </row>
    <row r="85" spans="1:23" x14ac:dyDescent="0.25">
      <c r="A85" t="s">
        <v>119</v>
      </c>
      <c r="B85" t="s">
        <v>120</v>
      </c>
      <c r="C85" t="s">
        <v>26</v>
      </c>
      <c r="D85" s="1">
        <v>44084</v>
      </c>
      <c r="E85" s="14">
        <v>449</v>
      </c>
      <c r="F85" s="14">
        <v>421</v>
      </c>
      <c r="G85" s="10">
        <v>0.93763919821826303</v>
      </c>
      <c r="H85" s="14">
        <v>11</v>
      </c>
      <c r="I85" s="14">
        <v>9</v>
      </c>
      <c r="J85" s="10">
        <v>0.81818181818181801</v>
      </c>
      <c r="K85" s="14">
        <v>6</v>
      </c>
      <c r="L85" s="14">
        <v>6</v>
      </c>
      <c r="M85" s="10">
        <v>1</v>
      </c>
      <c r="Q85" s="14">
        <v>0</v>
      </c>
      <c r="V85" t="s">
        <v>27</v>
      </c>
      <c r="W85" t="s">
        <v>27</v>
      </c>
    </row>
    <row r="86" spans="1:23" x14ac:dyDescent="0.25">
      <c r="A86" t="s">
        <v>121</v>
      </c>
      <c r="B86" t="s">
        <v>122</v>
      </c>
      <c r="C86" t="s">
        <v>26</v>
      </c>
      <c r="D86" s="1">
        <v>44084</v>
      </c>
      <c r="E86" s="14">
        <v>322</v>
      </c>
      <c r="F86" s="14">
        <v>247</v>
      </c>
      <c r="G86" s="10">
        <v>0.76708074534161497</v>
      </c>
      <c r="H86" s="14">
        <v>322</v>
      </c>
      <c r="I86" s="14">
        <v>247</v>
      </c>
      <c r="J86" s="10">
        <v>0.76708074534161497</v>
      </c>
      <c r="K86" s="14">
        <v>75</v>
      </c>
      <c r="L86" s="14">
        <v>54</v>
      </c>
      <c r="M86" s="10">
        <v>0.72</v>
      </c>
      <c r="Q86" s="14">
        <v>2</v>
      </c>
      <c r="V86" t="s">
        <v>27</v>
      </c>
      <c r="W86" t="s">
        <v>27</v>
      </c>
    </row>
    <row r="87" spans="1:23" x14ac:dyDescent="0.25">
      <c r="A87" t="s">
        <v>123</v>
      </c>
      <c r="B87" t="s">
        <v>124</v>
      </c>
      <c r="C87" t="s">
        <v>26</v>
      </c>
      <c r="D87" s="1">
        <v>44084</v>
      </c>
      <c r="E87" s="14">
        <v>723</v>
      </c>
      <c r="F87" s="14">
        <v>673</v>
      </c>
      <c r="G87" s="10">
        <v>0.93084370677731698</v>
      </c>
      <c r="H87" s="14">
        <v>13</v>
      </c>
      <c r="I87" s="14">
        <v>6</v>
      </c>
      <c r="J87" s="10">
        <v>0.46153846153846201</v>
      </c>
      <c r="K87" s="14">
        <v>20</v>
      </c>
      <c r="L87" s="14">
        <v>11</v>
      </c>
      <c r="M87" s="10">
        <v>0.55000000000000004</v>
      </c>
      <c r="Q87" s="14">
        <v>0</v>
      </c>
      <c r="V87" t="s">
        <v>27</v>
      </c>
      <c r="W87" t="s">
        <v>27</v>
      </c>
    </row>
    <row r="88" spans="1:23" s="25" customFormat="1" x14ac:dyDescent="0.25">
      <c r="D88" s="26"/>
      <c r="E88" s="27">
        <f>SUM(E46:E87)</f>
        <v>26466</v>
      </c>
      <c r="F88" s="27">
        <f>SUM(F46:F87)</f>
        <v>23852</v>
      </c>
      <c r="G88" s="28">
        <f>Table13[[#This Row],[Attending pupils]]/Table13[[#This Row],[Total pupils]]</f>
        <v>0.90123176906219304</v>
      </c>
      <c r="H88" s="27">
        <f>SUM(H46:H87)</f>
        <v>1041</v>
      </c>
      <c r="I88" s="27">
        <f>SUM(I46:I87)</f>
        <v>799</v>
      </c>
      <c r="J88" s="28">
        <f>Table13[[#This Row],[Attending pupils with EHCP]]/Table13[[#This Row],[Total pupils with EHCP]]</f>
        <v>0.76753121998078766</v>
      </c>
      <c r="K88" s="27">
        <f>SUM(K46:K87)</f>
        <v>633</v>
      </c>
      <c r="L88" s="27">
        <f>SUM(L46:L87)</f>
        <v>490</v>
      </c>
      <c r="M88" s="28">
        <f>Table13[[#This Row],[Attending pupils with social worker]]/Table13[[#This Row],[Total pupils with social worker]]</f>
        <v>0.77409162717219593</v>
      </c>
      <c r="N88" s="27">
        <f t="shared" ref="N88:P88" si="5">SUM(N46:N87)</f>
        <v>0</v>
      </c>
      <c r="O88" s="27">
        <f t="shared" si="5"/>
        <v>0</v>
      </c>
      <c r="P88" s="27">
        <f t="shared" si="5"/>
        <v>0</v>
      </c>
      <c r="Q88" s="27">
        <f>SUM(Q46:Q87)</f>
        <v>34</v>
      </c>
      <c r="R88" s="27">
        <f t="shared" ref="R88" si="6">SUM(R46:R87)</f>
        <v>0</v>
      </c>
      <c r="S88" s="27">
        <f t="shared" ref="S88" si="7">SUM(S46:S87)</f>
        <v>0</v>
      </c>
      <c r="T88" s="27">
        <f t="shared" ref="T88" si="8">SUM(T46:T87)</f>
        <v>0</v>
      </c>
      <c r="U88" s="27">
        <f t="shared" ref="U88" si="9">SUM(U46:U87)</f>
        <v>0</v>
      </c>
    </row>
    <row r="89" spans="1:23" x14ac:dyDescent="0.25">
      <c r="A89" t="s">
        <v>24</v>
      </c>
      <c r="B89" t="s">
        <v>25</v>
      </c>
      <c r="C89" t="s">
        <v>26</v>
      </c>
      <c r="D89" s="1">
        <v>44083</v>
      </c>
      <c r="E89" s="14">
        <v>52</v>
      </c>
      <c r="F89" s="14">
        <v>38</v>
      </c>
      <c r="G89" s="10">
        <v>0.73076923076923095</v>
      </c>
      <c r="H89" s="14">
        <v>1</v>
      </c>
      <c r="I89" s="14">
        <v>1</v>
      </c>
      <c r="J89" s="10">
        <v>1</v>
      </c>
      <c r="K89" s="14">
        <v>2</v>
      </c>
      <c r="L89" s="14">
        <v>1</v>
      </c>
      <c r="M89" s="10">
        <v>0.5</v>
      </c>
      <c r="Q89" s="14">
        <v>0</v>
      </c>
      <c r="V89" t="s">
        <v>27</v>
      </c>
      <c r="W89" t="s">
        <v>27</v>
      </c>
    </row>
    <row r="90" spans="1:23" x14ac:dyDescent="0.25">
      <c r="A90" t="s">
        <v>28</v>
      </c>
      <c r="B90" t="s">
        <v>29</v>
      </c>
      <c r="C90" t="s">
        <v>26</v>
      </c>
      <c r="D90" s="1">
        <v>44083</v>
      </c>
      <c r="E90" s="14">
        <v>84</v>
      </c>
      <c r="F90" s="14">
        <v>29</v>
      </c>
      <c r="G90" s="10">
        <v>0.34523809523809501</v>
      </c>
      <c r="H90" s="14">
        <v>0</v>
      </c>
      <c r="I90" s="14">
        <v>0</v>
      </c>
      <c r="J90" s="10">
        <v>0</v>
      </c>
      <c r="K90" s="14">
        <v>0</v>
      </c>
      <c r="L90" s="14">
        <v>0</v>
      </c>
      <c r="M90" s="10">
        <v>0</v>
      </c>
      <c r="Q90" s="14">
        <v>0</v>
      </c>
      <c r="V90" t="s">
        <v>27</v>
      </c>
      <c r="W90" t="s">
        <v>27</v>
      </c>
    </row>
    <row r="91" spans="1:23" x14ac:dyDescent="0.25">
      <c r="A91" t="s">
        <v>32</v>
      </c>
      <c r="B91" t="s">
        <v>33</v>
      </c>
      <c r="C91" t="s">
        <v>26</v>
      </c>
      <c r="D91" s="1">
        <v>44083</v>
      </c>
      <c r="E91" s="14">
        <v>76</v>
      </c>
      <c r="F91" s="14">
        <v>65</v>
      </c>
      <c r="G91" s="10">
        <v>0.85526315789473695</v>
      </c>
      <c r="H91" s="14">
        <v>0</v>
      </c>
      <c r="I91" s="14">
        <v>0</v>
      </c>
      <c r="J91" s="10">
        <v>0</v>
      </c>
      <c r="K91" s="14">
        <v>2</v>
      </c>
      <c r="L91" s="14">
        <v>2</v>
      </c>
      <c r="M91" s="10">
        <v>1</v>
      </c>
      <c r="Q91" s="14">
        <v>1</v>
      </c>
      <c r="V91" t="s">
        <v>27</v>
      </c>
      <c r="W91" t="s">
        <v>27</v>
      </c>
    </row>
    <row r="92" spans="1:23" x14ac:dyDescent="0.25">
      <c r="A92" t="s">
        <v>34</v>
      </c>
      <c r="B92" t="s">
        <v>35</v>
      </c>
      <c r="C92" t="s">
        <v>26</v>
      </c>
      <c r="D92" s="1">
        <v>44083</v>
      </c>
      <c r="E92" s="14">
        <v>63</v>
      </c>
      <c r="F92" s="14">
        <v>34</v>
      </c>
      <c r="G92" s="10">
        <v>0.53968253968253999</v>
      </c>
      <c r="H92" s="14">
        <v>2</v>
      </c>
      <c r="I92" s="14">
        <v>2</v>
      </c>
      <c r="J92" s="10">
        <v>1</v>
      </c>
      <c r="K92" s="14">
        <v>0</v>
      </c>
      <c r="L92" s="14">
        <v>0</v>
      </c>
      <c r="M92" s="10">
        <v>0</v>
      </c>
      <c r="Q92" s="14">
        <v>0</v>
      </c>
      <c r="V92" t="s">
        <v>27</v>
      </c>
      <c r="W92" t="s">
        <v>27</v>
      </c>
    </row>
    <row r="93" spans="1:23" x14ac:dyDescent="0.25">
      <c r="A93" t="s">
        <v>44</v>
      </c>
      <c r="B93" t="s">
        <v>45</v>
      </c>
      <c r="C93" t="s">
        <v>46</v>
      </c>
      <c r="D93" s="1">
        <v>44083</v>
      </c>
      <c r="E93" s="14">
        <v>757</v>
      </c>
      <c r="F93" s="14">
        <v>566</v>
      </c>
      <c r="G93" s="10">
        <v>0.74768824306472903</v>
      </c>
      <c r="H93" s="14">
        <v>105</v>
      </c>
      <c r="I93" s="14">
        <v>47</v>
      </c>
      <c r="J93" s="10">
        <v>0.44761904761904803</v>
      </c>
      <c r="K93" s="14">
        <v>33</v>
      </c>
      <c r="L93" s="14">
        <v>32</v>
      </c>
      <c r="M93" s="10">
        <v>0.96969696969696995</v>
      </c>
      <c r="Q93" s="14">
        <v>0</v>
      </c>
      <c r="V93" t="s">
        <v>47</v>
      </c>
      <c r="W93" t="s">
        <v>27</v>
      </c>
    </row>
    <row r="94" spans="1:23" x14ac:dyDescent="0.25">
      <c r="A94" t="s">
        <v>48</v>
      </c>
      <c r="B94" t="s">
        <v>49</v>
      </c>
      <c r="C94" t="s">
        <v>26</v>
      </c>
      <c r="D94" s="1">
        <v>44083</v>
      </c>
      <c r="E94" s="14">
        <v>448</v>
      </c>
      <c r="F94" s="14">
        <v>418</v>
      </c>
      <c r="G94" s="10">
        <v>0.93303571428571397</v>
      </c>
      <c r="H94" s="14">
        <v>6</v>
      </c>
      <c r="I94" s="14">
        <v>6</v>
      </c>
      <c r="J94" s="10">
        <v>1</v>
      </c>
      <c r="K94" s="14">
        <v>3</v>
      </c>
      <c r="L94" s="14">
        <v>3</v>
      </c>
      <c r="M94" s="10">
        <v>1</v>
      </c>
      <c r="Q94" s="14">
        <v>0</v>
      </c>
      <c r="V94" t="s">
        <v>27</v>
      </c>
      <c r="W94" t="s">
        <v>27</v>
      </c>
    </row>
    <row r="95" spans="1:23" x14ac:dyDescent="0.25">
      <c r="A95" t="s">
        <v>52</v>
      </c>
      <c r="B95" t="s">
        <v>53</v>
      </c>
      <c r="C95" t="s">
        <v>26</v>
      </c>
      <c r="D95" s="1">
        <v>44083</v>
      </c>
      <c r="E95" s="14">
        <v>660</v>
      </c>
      <c r="F95" s="14">
        <v>621</v>
      </c>
      <c r="G95" s="10">
        <v>0.94090909090909103</v>
      </c>
      <c r="H95" s="14">
        <v>15</v>
      </c>
      <c r="I95" s="14">
        <v>15</v>
      </c>
      <c r="J95" s="10">
        <v>1</v>
      </c>
      <c r="K95" s="14">
        <v>24</v>
      </c>
      <c r="L95" s="14">
        <v>24</v>
      </c>
      <c r="M95" s="10">
        <v>1</v>
      </c>
      <c r="Q95" s="14">
        <v>0</v>
      </c>
      <c r="V95" t="s">
        <v>27</v>
      </c>
      <c r="W95" t="s">
        <v>27</v>
      </c>
    </row>
    <row r="96" spans="1:23" x14ac:dyDescent="0.25">
      <c r="A96" t="s">
        <v>60</v>
      </c>
      <c r="B96" t="s">
        <v>61</v>
      </c>
      <c r="C96" t="s">
        <v>26</v>
      </c>
      <c r="D96" s="1">
        <v>44083</v>
      </c>
      <c r="E96" s="14">
        <v>489</v>
      </c>
      <c r="F96" s="14">
        <v>381</v>
      </c>
      <c r="G96" s="10">
        <v>0.77914110429447903</v>
      </c>
      <c r="H96" s="14">
        <v>3</v>
      </c>
      <c r="I96" s="14">
        <v>2</v>
      </c>
      <c r="J96" s="10">
        <v>0.66666666666666696</v>
      </c>
      <c r="K96" s="14">
        <v>1</v>
      </c>
      <c r="L96" s="14">
        <v>1</v>
      </c>
      <c r="M96" s="10">
        <v>1</v>
      </c>
      <c r="Q96" s="14">
        <v>0</v>
      </c>
      <c r="V96" t="s">
        <v>27</v>
      </c>
      <c r="W96" t="s">
        <v>27</v>
      </c>
    </row>
    <row r="97" spans="1:23" x14ac:dyDescent="0.25">
      <c r="A97" t="s">
        <v>62</v>
      </c>
      <c r="B97" t="s">
        <v>63</v>
      </c>
      <c r="C97" t="s">
        <v>26</v>
      </c>
      <c r="D97" s="1">
        <v>44083</v>
      </c>
      <c r="E97" s="14">
        <v>621</v>
      </c>
      <c r="F97" s="14">
        <v>582</v>
      </c>
      <c r="G97" s="10">
        <v>0.93719806763284996</v>
      </c>
      <c r="H97" s="14">
        <v>12</v>
      </c>
      <c r="I97" s="14">
        <v>12</v>
      </c>
      <c r="J97" s="10">
        <v>1</v>
      </c>
      <c r="K97" s="14">
        <v>9</v>
      </c>
      <c r="L97" s="14">
        <v>9</v>
      </c>
      <c r="M97" s="10">
        <v>1</v>
      </c>
      <c r="Q97" s="14">
        <v>3</v>
      </c>
      <c r="V97" t="s">
        <v>27</v>
      </c>
      <c r="W97" t="s">
        <v>27</v>
      </c>
    </row>
    <row r="98" spans="1:23" x14ac:dyDescent="0.25">
      <c r="A98" t="s">
        <v>64</v>
      </c>
      <c r="B98" t="s">
        <v>65</v>
      </c>
      <c r="C98" t="s">
        <v>26</v>
      </c>
      <c r="D98" s="1">
        <v>44083</v>
      </c>
      <c r="E98" s="14">
        <v>1121</v>
      </c>
      <c r="F98" s="14">
        <v>1078</v>
      </c>
      <c r="G98" s="10">
        <v>0.96164139161463003</v>
      </c>
      <c r="H98" s="14">
        <v>22</v>
      </c>
      <c r="I98" s="14">
        <v>22</v>
      </c>
      <c r="J98" s="10">
        <v>1</v>
      </c>
      <c r="K98" s="14">
        <v>16</v>
      </c>
      <c r="L98" s="14">
        <v>22</v>
      </c>
      <c r="M98" s="10">
        <v>1.375</v>
      </c>
      <c r="Q98" s="14">
        <v>3</v>
      </c>
      <c r="V98" t="s">
        <v>27</v>
      </c>
      <c r="W98" t="s">
        <v>27</v>
      </c>
    </row>
    <row r="99" spans="1:23" x14ac:dyDescent="0.25">
      <c r="A99" t="s">
        <v>66</v>
      </c>
      <c r="B99" t="s">
        <v>67</v>
      </c>
      <c r="C99" t="s">
        <v>26</v>
      </c>
      <c r="D99" s="1">
        <v>44083</v>
      </c>
      <c r="E99" s="14">
        <v>1075</v>
      </c>
      <c r="F99" s="14">
        <v>1066</v>
      </c>
      <c r="G99" s="10">
        <v>0.99162790697674397</v>
      </c>
      <c r="H99" s="14">
        <v>2</v>
      </c>
      <c r="I99" s="14">
        <v>0</v>
      </c>
      <c r="J99" s="10">
        <v>0</v>
      </c>
      <c r="K99" s="14">
        <v>6</v>
      </c>
      <c r="L99" s="14">
        <v>0</v>
      </c>
      <c r="M99" s="10">
        <v>0</v>
      </c>
      <c r="Q99" s="14">
        <v>0</v>
      </c>
      <c r="V99" t="s">
        <v>27</v>
      </c>
      <c r="W99" t="s">
        <v>27</v>
      </c>
    </row>
    <row r="100" spans="1:23" x14ac:dyDescent="0.25">
      <c r="A100" t="s">
        <v>68</v>
      </c>
      <c r="B100" t="s">
        <v>69</v>
      </c>
      <c r="C100" t="s">
        <v>26</v>
      </c>
      <c r="D100" s="1">
        <v>44083</v>
      </c>
      <c r="E100" s="14">
        <v>1227</v>
      </c>
      <c r="F100" s="14">
        <v>1188</v>
      </c>
      <c r="G100" s="10">
        <v>0.96821515892420495</v>
      </c>
      <c r="H100" s="14">
        <v>4</v>
      </c>
      <c r="I100" s="14">
        <v>4</v>
      </c>
      <c r="J100" s="10">
        <v>1</v>
      </c>
      <c r="K100" s="14">
        <v>0</v>
      </c>
      <c r="L100" s="14">
        <v>0</v>
      </c>
      <c r="M100" s="10">
        <v>0</v>
      </c>
      <c r="Q100" s="14">
        <v>3</v>
      </c>
      <c r="V100" t="s">
        <v>27</v>
      </c>
      <c r="W100" t="s">
        <v>27</v>
      </c>
    </row>
    <row r="101" spans="1:23" x14ac:dyDescent="0.25">
      <c r="A101" t="s">
        <v>70</v>
      </c>
      <c r="B101" t="s">
        <v>71</v>
      </c>
      <c r="C101" t="s">
        <v>26</v>
      </c>
      <c r="D101" s="1">
        <v>44083</v>
      </c>
      <c r="E101" s="14">
        <v>745</v>
      </c>
      <c r="F101" s="14">
        <v>723</v>
      </c>
      <c r="G101" s="10">
        <v>0.97046979865771799</v>
      </c>
      <c r="H101" s="14">
        <v>2</v>
      </c>
      <c r="I101" s="14">
        <v>2</v>
      </c>
      <c r="J101" s="10">
        <v>1</v>
      </c>
      <c r="K101" s="14">
        <v>11</v>
      </c>
      <c r="L101" s="14">
        <v>10</v>
      </c>
      <c r="M101" s="10">
        <v>0.90909090909090895</v>
      </c>
      <c r="Q101" s="14">
        <v>0</v>
      </c>
      <c r="V101" t="s">
        <v>27</v>
      </c>
      <c r="W101" t="s">
        <v>27</v>
      </c>
    </row>
    <row r="102" spans="1:23" x14ac:dyDescent="0.25">
      <c r="A102" t="s">
        <v>72</v>
      </c>
      <c r="B102" t="s">
        <v>73</v>
      </c>
      <c r="C102" t="s">
        <v>46</v>
      </c>
      <c r="D102" s="1">
        <v>44083</v>
      </c>
      <c r="E102" s="14">
        <v>933</v>
      </c>
      <c r="F102" s="14">
        <v>748</v>
      </c>
      <c r="G102" s="10">
        <v>0.80171489817792096</v>
      </c>
      <c r="H102" s="14">
        <v>14</v>
      </c>
      <c r="I102" s="14">
        <v>14</v>
      </c>
      <c r="J102" s="10">
        <v>1</v>
      </c>
      <c r="K102" s="14">
        <v>25</v>
      </c>
      <c r="L102" s="14">
        <v>24</v>
      </c>
      <c r="M102" s="10">
        <v>0.96</v>
      </c>
      <c r="Q102" s="14">
        <v>0</v>
      </c>
      <c r="V102" t="s">
        <v>47</v>
      </c>
      <c r="W102" t="s">
        <v>27</v>
      </c>
    </row>
    <row r="103" spans="1:23" x14ac:dyDescent="0.25">
      <c r="A103" t="s">
        <v>76</v>
      </c>
      <c r="B103" t="s">
        <v>77</v>
      </c>
      <c r="C103" t="s">
        <v>26</v>
      </c>
      <c r="D103" s="1">
        <v>44083</v>
      </c>
      <c r="E103" s="14">
        <v>1123</v>
      </c>
      <c r="F103" s="14">
        <v>1054</v>
      </c>
      <c r="G103" s="10">
        <v>0.93855743544078396</v>
      </c>
      <c r="H103" s="14">
        <v>33</v>
      </c>
      <c r="I103" s="14">
        <v>29</v>
      </c>
      <c r="J103" s="10">
        <v>0.87878787878787901</v>
      </c>
      <c r="K103" s="14">
        <v>25</v>
      </c>
      <c r="L103" s="14">
        <v>20</v>
      </c>
      <c r="M103" s="10">
        <v>0.8</v>
      </c>
      <c r="Q103" s="14">
        <v>2</v>
      </c>
      <c r="V103" t="s">
        <v>27</v>
      </c>
      <c r="W103" t="s">
        <v>27</v>
      </c>
    </row>
    <row r="104" spans="1:23" x14ac:dyDescent="0.25">
      <c r="A104" t="s">
        <v>78</v>
      </c>
      <c r="B104" t="s">
        <v>79</v>
      </c>
      <c r="C104" t="s">
        <v>26</v>
      </c>
      <c r="D104" s="1">
        <v>44083</v>
      </c>
      <c r="E104" s="14">
        <v>1112</v>
      </c>
      <c r="F104" s="14">
        <v>998</v>
      </c>
      <c r="G104" s="10">
        <v>0.89748201438848896</v>
      </c>
      <c r="H104" s="14">
        <v>2</v>
      </c>
      <c r="I104" s="14">
        <v>2</v>
      </c>
      <c r="J104" s="10">
        <v>1</v>
      </c>
      <c r="K104" s="14">
        <v>0</v>
      </c>
      <c r="L104" s="14">
        <v>0</v>
      </c>
      <c r="M104" s="10">
        <v>0</v>
      </c>
      <c r="Q104" s="14">
        <v>0</v>
      </c>
      <c r="V104" t="s">
        <v>27</v>
      </c>
      <c r="W104" t="s">
        <v>27</v>
      </c>
    </row>
    <row r="105" spans="1:23" x14ac:dyDescent="0.25">
      <c r="A105" t="s">
        <v>80</v>
      </c>
      <c r="B105" t="s">
        <v>81</v>
      </c>
      <c r="C105" t="s">
        <v>26</v>
      </c>
      <c r="D105" s="1">
        <v>44083</v>
      </c>
      <c r="E105" s="14">
        <v>1240</v>
      </c>
      <c r="F105" s="14">
        <v>1230</v>
      </c>
      <c r="G105" s="10">
        <v>0.99193548387096797</v>
      </c>
      <c r="H105" s="14">
        <v>39</v>
      </c>
      <c r="I105" s="14">
        <v>33</v>
      </c>
      <c r="J105" s="10">
        <v>0.84615384615384603</v>
      </c>
      <c r="K105" s="14">
        <v>21</v>
      </c>
      <c r="L105" s="14">
        <v>23</v>
      </c>
      <c r="M105" s="10">
        <v>1.0952380952381</v>
      </c>
      <c r="Q105" s="14">
        <v>2</v>
      </c>
      <c r="V105" t="s">
        <v>27</v>
      </c>
      <c r="W105" t="s">
        <v>27</v>
      </c>
    </row>
    <row r="106" spans="1:23" x14ac:dyDescent="0.25">
      <c r="A106" t="s">
        <v>86</v>
      </c>
      <c r="B106" t="s">
        <v>87</v>
      </c>
      <c r="C106" t="s">
        <v>26</v>
      </c>
      <c r="D106" s="1">
        <v>44083</v>
      </c>
      <c r="E106" s="14">
        <v>677</v>
      </c>
      <c r="F106" s="14">
        <v>613</v>
      </c>
      <c r="G106" s="10">
        <v>0.90546528803545101</v>
      </c>
      <c r="H106" s="14">
        <v>18</v>
      </c>
      <c r="I106" s="14">
        <v>17</v>
      </c>
      <c r="J106" s="10">
        <v>0.94444444444444398</v>
      </c>
      <c r="K106" s="14">
        <v>6</v>
      </c>
      <c r="L106" s="14">
        <v>6</v>
      </c>
      <c r="M106" s="10">
        <v>1</v>
      </c>
      <c r="Q106" s="14">
        <v>0</v>
      </c>
      <c r="V106" t="s">
        <v>27</v>
      </c>
      <c r="W106" t="s">
        <v>27</v>
      </c>
    </row>
    <row r="107" spans="1:23" x14ac:dyDescent="0.25">
      <c r="A107" t="s">
        <v>88</v>
      </c>
      <c r="B107" t="s">
        <v>89</v>
      </c>
      <c r="C107" t="s">
        <v>26</v>
      </c>
      <c r="D107" s="1">
        <v>44083</v>
      </c>
      <c r="E107" s="14">
        <v>480</v>
      </c>
      <c r="F107" s="14">
        <v>455</v>
      </c>
      <c r="G107" s="10">
        <v>0.94791666666666696</v>
      </c>
      <c r="H107" s="14">
        <v>35</v>
      </c>
      <c r="I107" s="14">
        <v>34</v>
      </c>
      <c r="J107" s="10">
        <v>0.97142857142857097</v>
      </c>
      <c r="K107" s="14">
        <v>6</v>
      </c>
      <c r="L107" s="14">
        <v>4</v>
      </c>
      <c r="M107" s="10">
        <v>0.66666666666666696</v>
      </c>
      <c r="Q107" s="14">
        <v>0</v>
      </c>
      <c r="V107" t="s">
        <v>27</v>
      </c>
      <c r="W107" t="s">
        <v>27</v>
      </c>
    </row>
    <row r="108" spans="1:23" x14ac:dyDescent="0.25">
      <c r="A108" t="s">
        <v>90</v>
      </c>
      <c r="B108" t="s">
        <v>91</v>
      </c>
      <c r="C108" t="s">
        <v>26</v>
      </c>
      <c r="D108" s="1">
        <v>44083</v>
      </c>
      <c r="E108" s="14">
        <v>201</v>
      </c>
      <c r="F108" s="14">
        <v>187</v>
      </c>
      <c r="G108" s="10">
        <v>0.93034825870646798</v>
      </c>
      <c r="H108" s="14">
        <v>9</v>
      </c>
      <c r="I108" s="14">
        <v>9</v>
      </c>
      <c r="J108" s="10">
        <v>1</v>
      </c>
      <c r="K108" s="14">
        <v>5</v>
      </c>
      <c r="L108" s="14">
        <v>5</v>
      </c>
      <c r="M108" s="10">
        <v>1</v>
      </c>
      <c r="Q108" s="14">
        <v>0</v>
      </c>
      <c r="V108" t="s">
        <v>27</v>
      </c>
      <c r="W108" t="s">
        <v>27</v>
      </c>
    </row>
    <row r="109" spans="1:23" x14ac:dyDescent="0.25">
      <c r="A109" t="s">
        <v>92</v>
      </c>
      <c r="B109" t="s">
        <v>93</v>
      </c>
      <c r="C109" t="s">
        <v>26</v>
      </c>
      <c r="D109" s="1">
        <v>44083</v>
      </c>
      <c r="E109" s="14">
        <v>409</v>
      </c>
      <c r="F109" s="14">
        <v>373</v>
      </c>
      <c r="G109" s="10">
        <v>0.91198044009779999</v>
      </c>
      <c r="H109" s="14">
        <v>2</v>
      </c>
      <c r="I109" s="14">
        <v>2</v>
      </c>
      <c r="J109" s="10">
        <v>1</v>
      </c>
      <c r="K109" s="14">
        <v>9</v>
      </c>
      <c r="L109" s="14">
        <v>8</v>
      </c>
      <c r="M109" s="10">
        <v>0.88888888888888895</v>
      </c>
      <c r="Q109" s="14">
        <v>0</v>
      </c>
      <c r="V109" t="s">
        <v>27</v>
      </c>
      <c r="W109" t="s">
        <v>27</v>
      </c>
    </row>
    <row r="110" spans="1:23" x14ac:dyDescent="0.25">
      <c r="A110" t="s">
        <v>94</v>
      </c>
      <c r="B110" t="s">
        <v>95</v>
      </c>
      <c r="C110" t="s">
        <v>26</v>
      </c>
      <c r="D110" s="1">
        <v>44083</v>
      </c>
      <c r="E110" s="14">
        <v>710</v>
      </c>
      <c r="F110" s="14">
        <v>633</v>
      </c>
      <c r="G110" s="10">
        <v>0.89154929577464803</v>
      </c>
      <c r="H110" s="14">
        <v>8</v>
      </c>
      <c r="I110" s="14">
        <v>7</v>
      </c>
      <c r="J110" s="10">
        <v>0.875</v>
      </c>
      <c r="K110" s="14">
        <v>3</v>
      </c>
      <c r="L110" s="14">
        <v>3</v>
      </c>
      <c r="M110" s="10">
        <v>1</v>
      </c>
      <c r="Q110" s="14">
        <v>0</v>
      </c>
      <c r="V110" t="s">
        <v>27</v>
      </c>
      <c r="W110" t="s">
        <v>27</v>
      </c>
    </row>
    <row r="111" spans="1:23" x14ac:dyDescent="0.25">
      <c r="A111" t="s">
        <v>96</v>
      </c>
      <c r="B111" t="s">
        <v>97</v>
      </c>
      <c r="C111" t="s">
        <v>26</v>
      </c>
      <c r="D111" s="1">
        <v>44083</v>
      </c>
      <c r="E111" s="14">
        <v>181</v>
      </c>
      <c r="F111" s="14">
        <v>167</v>
      </c>
      <c r="G111" s="10">
        <v>0.92265193370165699</v>
      </c>
      <c r="H111" s="14">
        <v>13</v>
      </c>
      <c r="I111" s="14">
        <v>13</v>
      </c>
      <c r="J111" s="10">
        <v>1</v>
      </c>
      <c r="K111" s="14">
        <v>15</v>
      </c>
      <c r="L111" s="14">
        <v>15</v>
      </c>
      <c r="M111" s="10">
        <v>1</v>
      </c>
      <c r="Q111" s="14">
        <v>1</v>
      </c>
      <c r="V111" t="s">
        <v>27</v>
      </c>
      <c r="W111" t="s">
        <v>27</v>
      </c>
    </row>
    <row r="112" spans="1:23" x14ac:dyDescent="0.25">
      <c r="A112" t="s">
        <v>98</v>
      </c>
      <c r="B112" t="s">
        <v>99</v>
      </c>
      <c r="C112" t="s">
        <v>26</v>
      </c>
      <c r="D112" s="1">
        <v>44083</v>
      </c>
      <c r="E112" s="14">
        <v>212</v>
      </c>
      <c r="F112" s="14">
        <v>199</v>
      </c>
      <c r="G112" s="10">
        <v>0.93867924528301905</v>
      </c>
      <c r="H112" s="14">
        <v>3</v>
      </c>
      <c r="I112" s="14">
        <v>3</v>
      </c>
      <c r="J112" s="10">
        <v>1</v>
      </c>
      <c r="K112" s="14">
        <v>8</v>
      </c>
      <c r="L112" s="14">
        <v>8</v>
      </c>
      <c r="M112" s="10">
        <v>1</v>
      </c>
      <c r="Q112" s="14">
        <v>0</v>
      </c>
      <c r="V112" t="s">
        <v>27</v>
      </c>
      <c r="W112" t="s">
        <v>27</v>
      </c>
    </row>
    <row r="113" spans="1:23" x14ac:dyDescent="0.25">
      <c r="A113" t="s">
        <v>127</v>
      </c>
      <c r="B113" t="s">
        <v>128</v>
      </c>
      <c r="C113" t="s">
        <v>26</v>
      </c>
      <c r="D113" s="1">
        <v>44083</v>
      </c>
      <c r="E113" s="14">
        <v>35</v>
      </c>
      <c r="F113" s="14">
        <v>27</v>
      </c>
      <c r="G113" s="10">
        <v>0.77142857142857102</v>
      </c>
      <c r="H113" s="14">
        <v>30</v>
      </c>
      <c r="I113" s="14">
        <v>23</v>
      </c>
      <c r="J113" s="10">
        <v>0.76666666666666705</v>
      </c>
      <c r="K113" s="14">
        <v>6</v>
      </c>
      <c r="L113" s="14">
        <v>4</v>
      </c>
      <c r="M113" s="10">
        <v>0.66666666666666696</v>
      </c>
      <c r="Q113" s="14">
        <v>0</v>
      </c>
      <c r="V113" t="s">
        <v>27</v>
      </c>
      <c r="W113" t="s">
        <v>27</v>
      </c>
    </row>
    <row r="114" spans="1:23" x14ac:dyDescent="0.25">
      <c r="A114" t="s">
        <v>100</v>
      </c>
      <c r="B114" t="s">
        <v>101</v>
      </c>
      <c r="C114" t="s">
        <v>26</v>
      </c>
      <c r="D114" s="1">
        <v>44083</v>
      </c>
      <c r="E114" s="14">
        <v>666</v>
      </c>
      <c r="F114" s="14">
        <v>559</v>
      </c>
      <c r="G114" s="10">
        <v>0.83933933933933902</v>
      </c>
      <c r="H114" s="14">
        <v>8</v>
      </c>
      <c r="I114" s="14">
        <v>8</v>
      </c>
      <c r="J114" s="10">
        <v>1</v>
      </c>
      <c r="K114" s="14">
        <v>11</v>
      </c>
      <c r="L114" s="14">
        <v>11</v>
      </c>
      <c r="M114" s="10">
        <v>1</v>
      </c>
      <c r="Q114" s="14">
        <v>0</v>
      </c>
      <c r="V114" t="s">
        <v>27</v>
      </c>
      <c r="W114" t="s">
        <v>27</v>
      </c>
    </row>
    <row r="115" spans="1:23" x14ac:dyDescent="0.25">
      <c r="A115" t="s">
        <v>105</v>
      </c>
      <c r="B115" t="s">
        <v>106</v>
      </c>
      <c r="C115" t="s">
        <v>26</v>
      </c>
      <c r="D115" s="1">
        <v>44083</v>
      </c>
      <c r="E115" s="14">
        <v>1094</v>
      </c>
      <c r="F115" s="14">
        <v>1044</v>
      </c>
      <c r="G115" s="10">
        <v>0.95429616087751401</v>
      </c>
      <c r="H115" s="14">
        <v>30</v>
      </c>
      <c r="I115" s="14">
        <v>29</v>
      </c>
      <c r="J115" s="10">
        <v>0.96666666666666701</v>
      </c>
      <c r="K115" s="14">
        <v>43</v>
      </c>
      <c r="L115" s="14">
        <v>39</v>
      </c>
      <c r="M115" s="10">
        <v>0.90697674418604601</v>
      </c>
      <c r="Q115" s="14">
        <v>2</v>
      </c>
      <c r="V115" t="s">
        <v>27</v>
      </c>
      <c r="W115" t="s">
        <v>27</v>
      </c>
    </row>
    <row r="116" spans="1:23" x14ac:dyDescent="0.25">
      <c r="A116" t="s">
        <v>107</v>
      </c>
      <c r="B116" t="s">
        <v>108</v>
      </c>
      <c r="C116" t="s">
        <v>26</v>
      </c>
      <c r="D116" s="1">
        <v>44083</v>
      </c>
      <c r="E116" s="14">
        <v>584</v>
      </c>
      <c r="F116" s="14">
        <v>547</v>
      </c>
      <c r="G116" s="10">
        <v>0.93664383561643805</v>
      </c>
      <c r="H116" s="14">
        <v>6</v>
      </c>
      <c r="I116" s="14">
        <v>6</v>
      </c>
      <c r="J116" s="10">
        <v>1</v>
      </c>
      <c r="K116" s="14">
        <v>11</v>
      </c>
      <c r="L116" s="14">
        <v>1</v>
      </c>
      <c r="M116" s="10">
        <v>9.0909090909090898E-2</v>
      </c>
      <c r="Q116" s="14">
        <v>3</v>
      </c>
      <c r="V116" t="s">
        <v>27</v>
      </c>
      <c r="W116" t="s">
        <v>27</v>
      </c>
    </row>
    <row r="117" spans="1:23" x14ac:dyDescent="0.25">
      <c r="A117" t="s">
        <v>111</v>
      </c>
      <c r="B117" t="s">
        <v>112</v>
      </c>
      <c r="C117" t="s">
        <v>26</v>
      </c>
      <c r="D117" s="1">
        <v>44083</v>
      </c>
      <c r="E117" s="14">
        <v>178</v>
      </c>
      <c r="F117" s="14">
        <v>53</v>
      </c>
      <c r="G117" s="10">
        <v>0.297752808988764</v>
      </c>
      <c r="H117" s="14">
        <v>81</v>
      </c>
      <c r="I117" s="14">
        <v>45</v>
      </c>
      <c r="J117" s="10">
        <v>0.55555555555555602</v>
      </c>
      <c r="K117" s="14">
        <v>54</v>
      </c>
      <c r="L117" s="14">
        <v>19</v>
      </c>
      <c r="M117" s="10">
        <v>0.35185185185185203</v>
      </c>
      <c r="Q117" s="14">
        <v>1</v>
      </c>
      <c r="V117" t="s">
        <v>27</v>
      </c>
      <c r="W117" t="s">
        <v>27</v>
      </c>
    </row>
    <row r="118" spans="1:23" x14ac:dyDescent="0.25">
      <c r="A118" t="s">
        <v>113</v>
      </c>
      <c r="B118" t="s">
        <v>114</v>
      </c>
      <c r="C118" t="s">
        <v>46</v>
      </c>
      <c r="D118" s="1">
        <v>44083</v>
      </c>
      <c r="E118" s="14">
        <v>812</v>
      </c>
      <c r="F118" s="14">
        <v>636</v>
      </c>
      <c r="G118" s="10">
        <v>0.78325123152709397</v>
      </c>
      <c r="H118" s="14">
        <v>16</v>
      </c>
      <c r="I118" s="14">
        <v>10</v>
      </c>
      <c r="J118" s="10">
        <v>0.625</v>
      </c>
      <c r="K118" s="14">
        <v>24</v>
      </c>
      <c r="L118" s="14">
        <v>20</v>
      </c>
      <c r="M118" s="10">
        <v>0.83333333333333304</v>
      </c>
      <c r="Q118" s="14">
        <v>1</v>
      </c>
      <c r="V118" t="s">
        <v>47</v>
      </c>
      <c r="W118" t="s">
        <v>27</v>
      </c>
    </row>
    <row r="119" spans="1:23" x14ac:dyDescent="0.25">
      <c r="A119" t="s">
        <v>125</v>
      </c>
      <c r="B119" t="s">
        <v>126</v>
      </c>
      <c r="C119" t="s">
        <v>26</v>
      </c>
      <c r="D119" s="1">
        <v>44083</v>
      </c>
      <c r="E119" s="14">
        <v>992</v>
      </c>
      <c r="F119" s="14">
        <v>955</v>
      </c>
      <c r="G119" s="10">
        <v>0.96270161290322598</v>
      </c>
      <c r="H119" s="14">
        <v>30</v>
      </c>
      <c r="I119" s="14">
        <v>30</v>
      </c>
      <c r="J119" s="10">
        <v>1</v>
      </c>
      <c r="K119" s="14">
        <v>19</v>
      </c>
      <c r="L119" s="14">
        <v>19</v>
      </c>
      <c r="M119" s="10">
        <v>1</v>
      </c>
      <c r="Q119" s="14">
        <v>0</v>
      </c>
      <c r="V119" t="s">
        <v>27</v>
      </c>
      <c r="W119" t="s">
        <v>27</v>
      </c>
    </row>
    <row r="120" spans="1:23" x14ac:dyDescent="0.25">
      <c r="A120" t="s">
        <v>117</v>
      </c>
      <c r="B120" t="s">
        <v>118</v>
      </c>
      <c r="C120" t="s">
        <v>26</v>
      </c>
      <c r="D120" s="1">
        <v>44083</v>
      </c>
      <c r="E120" s="14">
        <v>537</v>
      </c>
      <c r="F120" s="14">
        <v>452</v>
      </c>
      <c r="G120" s="10">
        <v>0.84171322160148998</v>
      </c>
      <c r="H120" s="14">
        <v>13</v>
      </c>
      <c r="I120" s="14">
        <v>13</v>
      </c>
      <c r="J120" s="10">
        <v>1</v>
      </c>
      <c r="K120" s="14">
        <v>5</v>
      </c>
      <c r="L120" s="14">
        <v>5</v>
      </c>
      <c r="M120" s="10">
        <v>1</v>
      </c>
      <c r="Q120" s="14">
        <v>0</v>
      </c>
      <c r="V120" t="s">
        <v>27</v>
      </c>
      <c r="W120" t="s">
        <v>27</v>
      </c>
    </row>
    <row r="121" spans="1:23" x14ac:dyDescent="0.25">
      <c r="A121" t="s">
        <v>119</v>
      </c>
      <c r="B121" t="s">
        <v>120</v>
      </c>
      <c r="C121" t="s">
        <v>26</v>
      </c>
      <c r="D121" s="1">
        <v>44083</v>
      </c>
      <c r="E121" s="14">
        <v>451</v>
      </c>
      <c r="F121" s="14">
        <v>425</v>
      </c>
      <c r="G121" s="10">
        <v>0.94235033259423495</v>
      </c>
      <c r="H121" s="14">
        <v>11</v>
      </c>
      <c r="I121" s="14">
        <v>9</v>
      </c>
      <c r="J121" s="10">
        <v>0.81818181818181801</v>
      </c>
      <c r="K121" s="14">
        <v>6</v>
      </c>
      <c r="L121" s="14">
        <v>6</v>
      </c>
      <c r="M121" s="10">
        <v>1</v>
      </c>
      <c r="Q121" s="14">
        <v>0</v>
      </c>
      <c r="V121" t="s">
        <v>27</v>
      </c>
      <c r="W121" t="s">
        <v>27</v>
      </c>
    </row>
    <row r="122" spans="1:23" x14ac:dyDescent="0.25">
      <c r="A122" t="s">
        <v>121</v>
      </c>
      <c r="B122" t="s">
        <v>122</v>
      </c>
      <c r="C122" t="s">
        <v>46</v>
      </c>
      <c r="D122" s="1">
        <v>44083</v>
      </c>
      <c r="E122" s="14">
        <v>322</v>
      </c>
      <c r="F122" s="14">
        <v>45</v>
      </c>
      <c r="G122" s="10">
        <v>0.13975155279503099</v>
      </c>
      <c r="H122" s="14">
        <v>322</v>
      </c>
      <c r="I122" s="14">
        <v>45</v>
      </c>
      <c r="J122" s="10">
        <v>0.13975155279503099</v>
      </c>
      <c r="K122" s="14">
        <v>75</v>
      </c>
      <c r="L122" s="14">
        <v>13</v>
      </c>
      <c r="M122" s="10">
        <v>0.17333333333333301</v>
      </c>
      <c r="Q122" s="14">
        <v>2</v>
      </c>
      <c r="V122" t="s">
        <v>47</v>
      </c>
      <c r="W122" t="s">
        <v>27</v>
      </c>
    </row>
    <row r="123" spans="1:23" x14ac:dyDescent="0.25">
      <c r="A123" t="s">
        <v>123</v>
      </c>
      <c r="B123" t="s">
        <v>124</v>
      </c>
      <c r="C123" t="s">
        <v>26</v>
      </c>
      <c r="D123" s="1">
        <v>44083</v>
      </c>
      <c r="E123" s="14">
        <v>723</v>
      </c>
      <c r="F123" s="14">
        <v>667</v>
      </c>
      <c r="G123" s="10">
        <v>0.92254495159059502</v>
      </c>
      <c r="H123" s="14">
        <v>13</v>
      </c>
      <c r="I123" s="14">
        <v>12</v>
      </c>
      <c r="J123" s="10">
        <v>0.92307692307692302</v>
      </c>
      <c r="K123" s="14">
        <v>20</v>
      </c>
      <c r="L123" s="14">
        <v>12</v>
      </c>
      <c r="M123" s="10">
        <v>0.6</v>
      </c>
      <c r="Q123" s="14">
        <v>0</v>
      </c>
      <c r="V123" t="s">
        <v>27</v>
      </c>
      <c r="W123" t="s">
        <v>27</v>
      </c>
    </row>
    <row r="124" spans="1:23" s="25" customFormat="1" x14ac:dyDescent="0.25">
      <c r="D124" s="26"/>
      <c r="E124" s="27">
        <f>SUM(E89:E123)</f>
        <v>21090</v>
      </c>
      <c r="F124" s="27">
        <f>SUM(F89:F123)</f>
        <v>18856</v>
      </c>
      <c r="G124" s="28">
        <f>Table13[[#This Row],[Attending pupils]]/Table13[[#This Row],[Total pupils]]</f>
        <v>0.89407302038880987</v>
      </c>
      <c r="H124" s="27">
        <f>SUM(H89:H123)</f>
        <v>910</v>
      </c>
      <c r="I124" s="27">
        <f>SUM(I89:I123)</f>
        <v>506</v>
      </c>
      <c r="J124" s="28">
        <f>Table13[[#This Row],[Attending pupils with EHCP]]/Table13[[#This Row],[Total pupils with EHCP]]</f>
        <v>0.55604395604395607</v>
      </c>
      <c r="K124" s="27">
        <f>SUM(K89:K123)</f>
        <v>504</v>
      </c>
      <c r="L124" s="27">
        <f>SUM(L89:L123)</f>
        <v>369</v>
      </c>
      <c r="M124" s="28">
        <f>Table13[[#This Row],[Attending pupils with social worker]]/Table13[[#This Row],[Total pupils with social worker]]</f>
        <v>0.7321428571428571</v>
      </c>
      <c r="Q124" s="27">
        <f>SUM(Q89:Q123)</f>
        <v>24</v>
      </c>
    </row>
    <row r="125" spans="1:23" x14ac:dyDescent="0.25">
      <c r="A125" t="s">
        <v>24</v>
      </c>
      <c r="B125" t="s">
        <v>25</v>
      </c>
      <c r="C125" t="s">
        <v>26</v>
      </c>
      <c r="D125" s="1">
        <v>44082</v>
      </c>
      <c r="E125" s="14">
        <v>52</v>
      </c>
      <c r="F125" s="14">
        <v>35</v>
      </c>
      <c r="G125" s="10">
        <v>0.67307692307692302</v>
      </c>
      <c r="H125" s="14">
        <v>1</v>
      </c>
      <c r="I125" s="14">
        <v>1</v>
      </c>
      <c r="J125" s="10">
        <v>1</v>
      </c>
      <c r="K125" s="14">
        <v>2</v>
      </c>
      <c r="L125" s="14">
        <v>1</v>
      </c>
      <c r="M125" s="10">
        <v>0.5</v>
      </c>
      <c r="Q125" s="14">
        <v>0</v>
      </c>
      <c r="V125" t="s">
        <v>27</v>
      </c>
      <c r="W125" t="s">
        <v>27</v>
      </c>
    </row>
    <row r="126" spans="1:23" x14ac:dyDescent="0.25">
      <c r="A126" t="s">
        <v>28</v>
      </c>
      <c r="B126" t="s">
        <v>29</v>
      </c>
      <c r="C126" t="s">
        <v>46</v>
      </c>
      <c r="D126" s="1">
        <v>44082</v>
      </c>
      <c r="E126" s="14">
        <v>82</v>
      </c>
      <c r="F126" s="14">
        <v>0</v>
      </c>
      <c r="G126" s="10">
        <v>0</v>
      </c>
      <c r="H126" s="14">
        <v>0</v>
      </c>
      <c r="I126" s="14">
        <v>0</v>
      </c>
      <c r="J126" s="10">
        <v>0</v>
      </c>
      <c r="K126" s="14">
        <v>0</v>
      </c>
      <c r="L126" s="14">
        <v>0</v>
      </c>
      <c r="M126" s="10">
        <v>0</v>
      </c>
      <c r="Q126" s="14">
        <v>0</v>
      </c>
      <c r="V126" t="s">
        <v>134</v>
      </c>
      <c r="W126" t="s">
        <v>27</v>
      </c>
    </row>
    <row r="127" spans="1:23" x14ac:dyDescent="0.25">
      <c r="A127" t="s">
        <v>30</v>
      </c>
      <c r="B127" t="s">
        <v>31</v>
      </c>
      <c r="C127" t="s">
        <v>26</v>
      </c>
      <c r="D127" s="1">
        <v>44082</v>
      </c>
      <c r="E127" s="14">
        <v>44</v>
      </c>
      <c r="F127" s="14">
        <v>44</v>
      </c>
      <c r="G127" s="10">
        <v>1</v>
      </c>
      <c r="H127" s="14">
        <v>0</v>
      </c>
      <c r="I127" s="14">
        <v>0</v>
      </c>
      <c r="J127" s="10">
        <v>0</v>
      </c>
      <c r="K127" s="14">
        <v>0</v>
      </c>
      <c r="L127" s="14">
        <v>0</v>
      </c>
      <c r="M127" s="10">
        <v>0</v>
      </c>
      <c r="Q127" s="14">
        <v>0</v>
      </c>
      <c r="V127" t="s">
        <v>27</v>
      </c>
      <c r="W127" t="s">
        <v>27</v>
      </c>
    </row>
    <row r="128" spans="1:23" x14ac:dyDescent="0.25">
      <c r="A128" t="s">
        <v>32</v>
      </c>
      <c r="B128" t="s">
        <v>33</v>
      </c>
      <c r="C128" t="s">
        <v>26</v>
      </c>
      <c r="D128" s="1">
        <v>44082</v>
      </c>
      <c r="E128" s="14">
        <v>58</v>
      </c>
      <c r="F128" s="14">
        <v>48</v>
      </c>
      <c r="G128" s="10">
        <v>0.82758620689655205</v>
      </c>
      <c r="H128" s="14">
        <v>0</v>
      </c>
      <c r="I128" s="14">
        <v>0</v>
      </c>
      <c r="J128" s="10">
        <v>0</v>
      </c>
      <c r="K128" s="14">
        <v>2</v>
      </c>
      <c r="L128" s="14">
        <v>2</v>
      </c>
      <c r="M128" s="10">
        <v>1</v>
      </c>
      <c r="Q128" s="14">
        <v>1</v>
      </c>
      <c r="V128" t="s">
        <v>27</v>
      </c>
      <c r="W128" t="s">
        <v>27</v>
      </c>
    </row>
    <row r="129" spans="1:23" x14ac:dyDescent="0.25">
      <c r="A129" t="s">
        <v>34</v>
      </c>
      <c r="B129" t="s">
        <v>35</v>
      </c>
      <c r="C129" t="s">
        <v>26</v>
      </c>
      <c r="D129" s="1">
        <v>44082</v>
      </c>
      <c r="E129" s="14">
        <v>63</v>
      </c>
      <c r="F129" s="14">
        <v>29</v>
      </c>
      <c r="G129" s="10">
        <v>0.46031746031746001</v>
      </c>
      <c r="H129" s="14">
        <v>2</v>
      </c>
      <c r="I129" s="14">
        <v>2</v>
      </c>
      <c r="J129" s="10">
        <v>1</v>
      </c>
      <c r="K129" s="14">
        <v>0</v>
      </c>
      <c r="L129" s="14">
        <v>0</v>
      </c>
      <c r="M129" s="10">
        <v>0</v>
      </c>
      <c r="Q129" s="14">
        <v>0</v>
      </c>
      <c r="V129" t="s">
        <v>27</v>
      </c>
      <c r="W129" t="s">
        <v>27</v>
      </c>
    </row>
    <row r="130" spans="1:23" x14ac:dyDescent="0.25">
      <c r="A130" t="s">
        <v>44</v>
      </c>
      <c r="B130" t="s">
        <v>45</v>
      </c>
      <c r="C130" t="s">
        <v>46</v>
      </c>
      <c r="D130" s="1">
        <v>44082</v>
      </c>
      <c r="E130" s="14">
        <v>757</v>
      </c>
      <c r="F130" s="14">
        <v>577</v>
      </c>
      <c r="G130" s="10">
        <v>0.76221928665785998</v>
      </c>
      <c r="H130" s="14">
        <v>105</v>
      </c>
      <c r="I130" s="14">
        <v>56</v>
      </c>
      <c r="J130" s="10">
        <v>0.53333333333333299</v>
      </c>
      <c r="K130" s="14">
        <v>33</v>
      </c>
      <c r="L130" s="14">
        <v>33</v>
      </c>
      <c r="M130" s="10">
        <v>1</v>
      </c>
      <c r="Q130" s="14">
        <v>0</v>
      </c>
      <c r="V130" t="s">
        <v>47</v>
      </c>
      <c r="W130" t="s">
        <v>27</v>
      </c>
    </row>
    <row r="131" spans="1:23" x14ac:dyDescent="0.25">
      <c r="A131" t="s">
        <v>48</v>
      </c>
      <c r="B131" t="s">
        <v>49</v>
      </c>
      <c r="C131" t="s">
        <v>26</v>
      </c>
      <c r="D131" s="1">
        <v>44082</v>
      </c>
      <c r="E131" s="14">
        <v>448</v>
      </c>
      <c r="F131" s="14">
        <v>418</v>
      </c>
      <c r="G131" s="10">
        <v>0.93303571428571397</v>
      </c>
      <c r="H131" s="14">
        <v>6</v>
      </c>
      <c r="I131" s="14">
        <v>6</v>
      </c>
      <c r="J131" s="10">
        <v>1</v>
      </c>
      <c r="K131" s="14">
        <v>3</v>
      </c>
      <c r="L131" s="14">
        <v>3</v>
      </c>
      <c r="M131" s="10">
        <v>1</v>
      </c>
      <c r="Q131" s="14">
        <v>0</v>
      </c>
      <c r="V131" t="s">
        <v>27</v>
      </c>
      <c r="W131" t="s">
        <v>27</v>
      </c>
    </row>
    <row r="132" spans="1:23" x14ac:dyDescent="0.25">
      <c r="A132" t="s">
        <v>50</v>
      </c>
      <c r="B132" t="s">
        <v>51</v>
      </c>
      <c r="C132" t="s">
        <v>26</v>
      </c>
      <c r="D132" s="1">
        <v>44082</v>
      </c>
      <c r="E132" s="14">
        <v>187</v>
      </c>
      <c r="F132" s="14">
        <v>170</v>
      </c>
      <c r="G132" s="10">
        <v>0.90909090909090895</v>
      </c>
      <c r="H132" s="14">
        <v>2</v>
      </c>
      <c r="I132" s="14">
        <v>2</v>
      </c>
      <c r="J132" s="10">
        <v>1</v>
      </c>
      <c r="K132" s="14">
        <v>6</v>
      </c>
      <c r="L132" s="14">
        <v>6</v>
      </c>
      <c r="M132" s="10">
        <v>1</v>
      </c>
      <c r="Q132" s="14">
        <v>0</v>
      </c>
      <c r="V132" t="s">
        <v>27</v>
      </c>
      <c r="W132" t="s">
        <v>27</v>
      </c>
    </row>
    <row r="133" spans="1:23" x14ac:dyDescent="0.25">
      <c r="A133" t="s">
        <v>52</v>
      </c>
      <c r="B133" t="s">
        <v>53</v>
      </c>
      <c r="C133" t="s">
        <v>26</v>
      </c>
      <c r="D133" s="1">
        <v>44082</v>
      </c>
      <c r="E133" s="14">
        <v>664</v>
      </c>
      <c r="F133" s="14">
        <v>622</v>
      </c>
      <c r="G133" s="10">
        <v>0.936746987951807</v>
      </c>
      <c r="H133" s="14">
        <v>15</v>
      </c>
      <c r="I133" s="14">
        <v>15</v>
      </c>
      <c r="J133" s="10">
        <v>1</v>
      </c>
      <c r="K133" s="14">
        <v>24</v>
      </c>
      <c r="L133" s="14">
        <v>23</v>
      </c>
      <c r="M133" s="10">
        <v>0.95833333333333304</v>
      </c>
      <c r="Q133" s="14">
        <v>1</v>
      </c>
      <c r="V133" t="s">
        <v>27</v>
      </c>
      <c r="W133" t="s">
        <v>27</v>
      </c>
    </row>
    <row r="134" spans="1:23" x14ac:dyDescent="0.25">
      <c r="A134" t="s">
        <v>60</v>
      </c>
      <c r="B134" t="s">
        <v>61</v>
      </c>
      <c r="C134" t="s">
        <v>26</v>
      </c>
      <c r="D134" s="1">
        <v>44082</v>
      </c>
      <c r="E134" s="14">
        <v>489</v>
      </c>
      <c r="F134" s="14">
        <v>331</v>
      </c>
      <c r="G134" s="10">
        <v>0.67689161554192201</v>
      </c>
      <c r="H134" s="14">
        <v>3</v>
      </c>
      <c r="I134" s="14">
        <v>3</v>
      </c>
      <c r="J134" s="10">
        <v>1</v>
      </c>
      <c r="K134" s="14">
        <v>1</v>
      </c>
      <c r="L134" s="14">
        <v>1</v>
      </c>
      <c r="M134" s="10">
        <v>1</v>
      </c>
      <c r="Q134" s="14">
        <v>0</v>
      </c>
      <c r="V134" t="s">
        <v>27</v>
      </c>
      <c r="W134" t="s">
        <v>27</v>
      </c>
    </row>
    <row r="135" spans="1:23" x14ac:dyDescent="0.25">
      <c r="A135" t="s">
        <v>66</v>
      </c>
      <c r="B135" t="s">
        <v>67</v>
      </c>
      <c r="C135" t="s">
        <v>26</v>
      </c>
      <c r="D135" s="1">
        <v>44082</v>
      </c>
      <c r="E135" s="14">
        <v>1075</v>
      </c>
      <c r="F135" s="14">
        <v>1062</v>
      </c>
      <c r="G135" s="10">
        <v>0.98790697674418604</v>
      </c>
      <c r="H135" s="14">
        <v>2</v>
      </c>
      <c r="I135" s="14">
        <v>0</v>
      </c>
      <c r="J135" s="10">
        <v>0</v>
      </c>
      <c r="K135" s="14">
        <v>6</v>
      </c>
      <c r="L135" s="14">
        <v>0</v>
      </c>
      <c r="M135" s="10">
        <v>0</v>
      </c>
      <c r="Q135" s="14">
        <v>0</v>
      </c>
      <c r="V135" t="s">
        <v>27</v>
      </c>
      <c r="W135" t="s">
        <v>27</v>
      </c>
    </row>
    <row r="136" spans="1:23" x14ac:dyDescent="0.25">
      <c r="A136" t="s">
        <v>68</v>
      </c>
      <c r="B136" t="s">
        <v>69</v>
      </c>
      <c r="C136" t="s">
        <v>26</v>
      </c>
      <c r="D136" s="1">
        <v>44082</v>
      </c>
      <c r="E136" s="14">
        <v>1227</v>
      </c>
      <c r="F136" s="14">
        <v>1193</v>
      </c>
      <c r="G136" s="10">
        <v>0.97229013854930701</v>
      </c>
      <c r="H136" s="14">
        <v>4</v>
      </c>
      <c r="I136" s="14">
        <v>4</v>
      </c>
      <c r="J136" s="10">
        <v>1</v>
      </c>
      <c r="K136" s="14">
        <v>0</v>
      </c>
      <c r="L136" s="14">
        <v>0</v>
      </c>
      <c r="M136" s="10">
        <v>0</v>
      </c>
      <c r="Q136" s="14">
        <v>3</v>
      </c>
      <c r="V136" t="s">
        <v>27</v>
      </c>
      <c r="W136" t="s">
        <v>27</v>
      </c>
    </row>
    <row r="137" spans="1:23" x14ac:dyDescent="0.25">
      <c r="A137" t="s">
        <v>70</v>
      </c>
      <c r="B137" t="s">
        <v>71</v>
      </c>
      <c r="C137" t="s">
        <v>26</v>
      </c>
      <c r="D137" s="1">
        <v>44082</v>
      </c>
      <c r="E137" s="14">
        <v>643</v>
      </c>
      <c r="F137" s="14">
        <v>625</v>
      </c>
      <c r="G137" s="10">
        <v>0.97200622083981303</v>
      </c>
      <c r="H137" s="14">
        <v>2</v>
      </c>
      <c r="I137" s="14">
        <v>2</v>
      </c>
      <c r="J137" s="10">
        <v>1</v>
      </c>
      <c r="K137" s="14">
        <v>11</v>
      </c>
      <c r="L137" s="14">
        <v>9</v>
      </c>
      <c r="M137" s="10">
        <v>0.81818181818181801</v>
      </c>
      <c r="Q137" s="14">
        <v>0</v>
      </c>
      <c r="V137" t="s">
        <v>27</v>
      </c>
      <c r="W137" t="s">
        <v>27</v>
      </c>
    </row>
    <row r="138" spans="1:23" x14ac:dyDescent="0.25">
      <c r="A138" t="s">
        <v>72</v>
      </c>
      <c r="B138" t="s">
        <v>73</v>
      </c>
      <c r="C138" t="s">
        <v>46</v>
      </c>
      <c r="D138" s="1">
        <v>44082</v>
      </c>
      <c r="E138" s="14">
        <v>933</v>
      </c>
      <c r="F138" s="14">
        <v>741</v>
      </c>
      <c r="G138" s="10">
        <v>0.79421221864951796</v>
      </c>
      <c r="H138" s="14">
        <v>14</v>
      </c>
      <c r="I138" s="14">
        <v>14</v>
      </c>
      <c r="J138" s="10">
        <v>1</v>
      </c>
      <c r="K138" s="14">
        <v>25</v>
      </c>
      <c r="L138" s="14">
        <v>21</v>
      </c>
      <c r="M138" s="10">
        <v>0.84</v>
      </c>
      <c r="Q138" s="14">
        <v>1</v>
      </c>
      <c r="V138" t="s">
        <v>47</v>
      </c>
      <c r="W138" t="s">
        <v>27</v>
      </c>
    </row>
    <row r="139" spans="1:23" x14ac:dyDescent="0.25">
      <c r="A139" t="s">
        <v>74</v>
      </c>
      <c r="B139" t="s">
        <v>75</v>
      </c>
      <c r="C139" t="s">
        <v>26</v>
      </c>
      <c r="D139" s="1">
        <v>44082</v>
      </c>
      <c r="E139" s="14">
        <v>929</v>
      </c>
      <c r="F139" s="14">
        <v>876</v>
      </c>
      <c r="G139" s="10">
        <v>0.94294940796555404</v>
      </c>
      <c r="H139" s="14">
        <v>17</v>
      </c>
      <c r="I139" s="14">
        <v>17</v>
      </c>
      <c r="J139" s="10">
        <v>1</v>
      </c>
      <c r="K139" s="14">
        <v>29</v>
      </c>
      <c r="L139" s="14">
        <v>29</v>
      </c>
      <c r="M139" s="10">
        <v>1</v>
      </c>
      <c r="Q139" s="14">
        <v>5</v>
      </c>
      <c r="V139" t="s">
        <v>27</v>
      </c>
      <c r="W139" t="s">
        <v>27</v>
      </c>
    </row>
    <row r="140" spans="1:23" x14ac:dyDescent="0.25">
      <c r="A140" t="s">
        <v>78</v>
      </c>
      <c r="B140" t="s">
        <v>79</v>
      </c>
      <c r="C140" t="s">
        <v>26</v>
      </c>
      <c r="D140" s="1">
        <v>44082</v>
      </c>
      <c r="E140" s="14">
        <v>1112</v>
      </c>
      <c r="F140" s="14">
        <v>843</v>
      </c>
      <c r="G140" s="10">
        <v>0.75809352517985595</v>
      </c>
      <c r="H140" s="14">
        <v>2</v>
      </c>
      <c r="I140" s="14">
        <v>2</v>
      </c>
      <c r="J140" s="10">
        <v>1</v>
      </c>
      <c r="K140" s="14">
        <v>0</v>
      </c>
      <c r="L140" s="14">
        <v>0</v>
      </c>
      <c r="M140" s="10">
        <v>0</v>
      </c>
      <c r="Q140" s="14">
        <v>1</v>
      </c>
      <c r="V140" t="s">
        <v>27</v>
      </c>
      <c r="W140" t="s">
        <v>27</v>
      </c>
    </row>
    <row r="141" spans="1:23" x14ac:dyDescent="0.25">
      <c r="A141" t="s">
        <v>80</v>
      </c>
      <c r="B141" t="s">
        <v>81</v>
      </c>
      <c r="C141" t="s">
        <v>26</v>
      </c>
      <c r="D141" s="1">
        <v>44082</v>
      </c>
      <c r="E141" s="14">
        <v>1240</v>
      </c>
      <c r="F141" s="14">
        <v>1001</v>
      </c>
      <c r="G141" s="10">
        <v>0.80725806451612903</v>
      </c>
      <c r="H141" s="14">
        <v>39</v>
      </c>
      <c r="I141" s="14">
        <v>31</v>
      </c>
      <c r="J141" s="10">
        <v>0.79487179487179505</v>
      </c>
      <c r="K141" s="14">
        <v>21</v>
      </c>
      <c r="L141" s="14">
        <v>21</v>
      </c>
      <c r="M141" s="10">
        <v>1</v>
      </c>
      <c r="Q141" s="14">
        <v>3</v>
      </c>
      <c r="V141" t="s">
        <v>27</v>
      </c>
      <c r="W141" t="s">
        <v>27</v>
      </c>
    </row>
    <row r="142" spans="1:23" x14ac:dyDescent="0.25">
      <c r="A142" t="s">
        <v>82</v>
      </c>
      <c r="B142" t="s">
        <v>83</v>
      </c>
      <c r="C142" t="s">
        <v>26</v>
      </c>
      <c r="D142" s="1">
        <v>44082</v>
      </c>
      <c r="E142" s="14">
        <v>1044</v>
      </c>
      <c r="F142" s="14">
        <v>996</v>
      </c>
      <c r="G142" s="10">
        <v>0.95402298850574696</v>
      </c>
      <c r="H142" s="14">
        <v>20</v>
      </c>
      <c r="I142" s="14">
        <v>17</v>
      </c>
      <c r="J142" s="10">
        <v>0.85</v>
      </c>
      <c r="K142" s="14">
        <v>6</v>
      </c>
      <c r="L142" s="14">
        <v>6</v>
      </c>
      <c r="M142" s="10">
        <v>1</v>
      </c>
      <c r="Q142" s="14">
        <v>0</v>
      </c>
      <c r="V142" t="s">
        <v>27</v>
      </c>
      <c r="W142" t="s">
        <v>27</v>
      </c>
    </row>
    <row r="143" spans="1:23" x14ac:dyDescent="0.25">
      <c r="A143" t="s">
        <v>84</v>
      </c>
      <c r="B143" t="s">
        <v>85</v>
      </c>
      <c r="C143" t="s">
        <v>26</v>
      </c>
      <c r="D143" s="1">
        <v>44082</v>
      </c>
      <c r="E143" s="14">
        <v>699</v>
      </c>
      <c r="F143" s="14">
        <v>659</v>
      </c>
      <c r="G143" s="10">
        <v>0.94277539341917005</v>
      </c>
      <c r="H143" s="14">
        <v>61</v>
      </c>
      <c r="I143" s="14">
        <v>46</v>
      </c>
      <c r="J143" s="10">
        <v>0.75409836065573799</v>
      </c>
      <c r="K143" s="14">
        <v>41</v>
      </c>
      <c r="L143" s="14">
        <v>41</v>
      </c>
      <c r="M143" s="10">
        <v>1</v>
      </c>
      <c r="Q143" s="14">
        <v>2</v>
      </c>
      <c r="V143" t="s">
        <v>27</v>
      </c>
      <c r="W143" t="s">
        <v>27</v>
      </c>
    </row>
    <row r="144" spans="1:23" x14ac:dyDescent="0.25">
      <c r="A144" t="s">
        <v>86</v>
      </c>
      <c r="B144" t="s">
        <v>87</v>
      </c>
      <c r="C144" t="s">
        <v>26</v>
      </c>
      <c r="D144" s="1">
        <v>44082</v>
      </c>
      <c r="E144" s="14">
        <v>677</v>
      </c>
      <c r="F144" s="14">
        <v>610</v>
      </c>
      <c r="G144" s="10">
        <v>0.901033973412112</v>
      </c>
      <c r="H144" s="14">
        <v>18</v>
      </c>
      <c r="I144" s="14">
        <v>17</v>
      </c>
      <c r="J144" s="10">
        <v>0.94444444444444398</v>
      </c>
      <c r="K144" s="14">
        <v>6</v>
      </c>
      <c r="L144" s="14">
        <v>6</v>
      </c>
      <c r="M144" s="10">
        <v>1</v>
      </c>
      <c r="Q144" s="14">
        <v>0</v>
      </c>
      <c r="V144" t="s">
        <v>27</v>
      </c>
      <c r="W144" t="s">
        <v>27</v>
      </c>
    </row>
    <row r="145" spans="1:23" x14ac:dyDescent="0.25">
      <c r="A145" t="s">
        <v>88</v>
      </c>
      <c r="B145" t="s">
        <v>89</v>
      </c>
      <c r="C145" t="s">
        <v>26</v>
      </c>
      <c r="D145" s="1">
        <v>44082</v>
      </c>
      <c r="E145" s="14">
        <v>480</v>
      </c>
      <c r="F145" s="14">
        <v>472</v>
      </c>
      <c r="G145" s="10">
        <v>0.98333333333333295</v>
      </c>
      <c r="H145" s="14">
        <v>35</v>
      </c>
      <c r="I145" s="14">
        <v>34</v>
      </c>
      <c r="J145" s="10">
        <v>0.97142857142857097</v>
      </c>
      <c r="K145" s="14">
        <v>6</v>
      </c>
      <c r="L145" s="14">
        <v>4</v>
      </c>
      <c r="M145" s="10">
        <v>0.66666666666666696</v>
      </c>
      <c r="Q145" s="14">
        <v>0</v>
      </c>
      <c r="V145" t="s">
        <v>27</v>
      </c>
      <c r="W145" t="s">
        <v>27</v>
      </c>
    </row>
    <row r="146" spans="1:23" x14ac:dyDescent="0.25">
      <c r="A146" t="s">
        <v>90</v>
      </c>
      <c r="B146" t="s">
        <v>91</v>
      </c>
      <c r="C146" t="s">
        <v>26</v>
      </c>
      <c r="D146" s="1">
        <v>44082</v>
      </c>
      <c r="E146" s="14">
        <v>297</v>
      </c>
      <c r="F146" s="14">
        <v>189</v>
      </c>
      <c r="G146" s="10">
        <v>0.63636363636363602</v>
      </c>
      <c r="H146" s="14">
        <v>12</v>
      </c>
      <c r="I146" s="14">
        <v>9</v>
      </c>
      <c r="J146" s="10">
        <v>0.75</v>
      </c>
      <c r="K146" s="14">
        <v>5</v>
      </c>
      <c r="L146" s="14">
        <v>4</v>
      </c>
      <c r="M146" s="10">
        <v>0.8</v>
      </c>
      <c r="Q146" s="14">
        <v>0</v>
      </c>
      <c r="V146" t="s">
        <v>27</v>
      </c>
      <c r="W146" t="s">
        <v>27</v>
      </c>
    </row>
    <row r="147" spans="1:23" x14ac:dyDescent="0.25">
      <c r="A147" t="s">
        <v>92</v>
      </c>
      <c r="B147" t="s">
        <v>93</v>
      </c>
      <c r="C147" t="s">
        <v>26</v>
      </c>
      <c r="D147" s="1">
        <v>44082</v>
      </c>
      <c r="E147" s="14">
        <v>404</v>
      </c>
      <c r="F147" s="14">
        <v>335</v>
      </c>
      <c r="G147" s="10">
        <v>0.82920792079207895</v>
      </c>
      <c r="H147" s="14">
        <v>2</v>
      </c>
      <c r="I147" s="14">
        <v>2</v>
      </c>
      <c r="J147" s="10">
        <v>1</v>
      </c>
      <c r="K147" s="14">
        <v>9</v>
      </c>
      <c r="L147" s="14">
        <v>8</v>
      </c>
      <c r="M147" s="10">
        <v>0.88888888888888895</v>
      </c>
      <c r="Q147" s="14">
        <v>1</v>
      </c>
      <c r="V147" t="s">
        <v>27</v>
      </c>
      <c r="W147" t="s">
        <v>27</v>
      </c>
    </row>
    <row r="148" spans="1:23" x14ac:dyDescent="0.25">
      <c r="A148" t="s">
        <v>94</v>
      </c>
      <c r="B148" t="s">
        <v>95</v>
      </c>
      <c r="C148" t="s">
        <v>26</v>
      </c>
      <c r="D148" s="1">
        <v>44082</v>
      </c>
      <c r="E148" s="14">
        <v>720</v>
      </c>
      <c r="F148" s="14">
        <v>638</v>
      </c>
      <c r="G148" s="10">
        <v>0.88611111111111096</v>
      </c>
      <c r="H148" s="14">
        <v>8</v>
      </c>
      <c r="I148" s="14">
        <v>7</v>
      </c>
      <c r="J148" s="10">
        <v>0.875</v>
      </c>
      <c r="K148" s="14">
        <v>3</v>
      </c>
      <c r="L148" s="14">
        <v>3</v>
      </c>
      <c r="M148" s="10">
        <v>1</v>
      </c>
      <c r="Q148" s="14">
        <v>0</v>
      </c>
      <c r="V148" t="s">
        <v>27</v>
      </c>
      <c r="W148" t="s">
        <v>27</v>
      </c>
    </row>
    <row r="149" spans="1:23" x14ac:dyDescent="0.25">
      <c r="A149" t="s">
        <v>96</v>
      </c>
      <c r="B149" t="s">
        <v>97</v>
      </c>
      <c r="C149" t="s">
        <v>26</v>
      </c>
      <c r="D149" s="1">
        <v>44082</v>
      </c>
      <c r="E149" s="14">
        <v>182</v>
      </c>
      <c r="F149" s="14">
        <v>165</v>
      </c>
      <c r="G149" s="10">
        <v>0.90659340659340704</v>
      </c>
      <c r="H149" s="14">
        <v>13</v>
      </c>
      <c r="I149" s="14">
        <v>13</v>
      </c>
      <c r="J149" s="10">
        <v>1</v>
      </c>
      <c r="K149" s="14">
        <v>15</v>
      </c>
      <c r="L149" s="14">
        <v>15</v>
      </c>
      <c r="M149" s="10">
        <v>1</v>
      </c>
      <c r="Q149" s="14">
        <v>0</v>
      </c>
      <c r="V149" t="s">
        <v>27</v>
      </c>
      <c r="W149" t="s">
        <v>27</v>
      </c>
    </row>
    <row r="150" spans="1:23" x14ac:dyDescent="0.25">
      <c r="A150" t="s">
        <v>127</v>
      </c>
      <c r="B150" t="s">
        <v>128</v>
      </c>
      <c r="C150" t="s">
        <v>26</v>
      </c>
      <c r="D150" s="1">
        <v>44082</v>
      </c>
      <c r="E150" s="14">
        <v>35</v>
      </c>
      <c r="F150" s="14">
        <v>31</v>
      </c>
      <c r="G150" s="10">
        <v>0.88571428571428601</v>
      </c>
      <c r="H150" s="14">
        <v>30</v>
      </c>
      <c r="I150" s="14">
        <v>27</v>
      </c>
      <c r="J150" s="10">
        <v>0.9</v>
      </c>
      <c r="K150" s="14">
        <v>6</v>
      </c>
      <c r="L150" s="14">
        <v>5</v>
      </c>
      <c r="M150" s="10">
        <v>0.83333333333333304</v>
      </c>
      <c r="Q150" s="14">
        <v>0</v>
      </c>
      <c r="V150" t="s">
        <v>27</v>
      </c>
      <c r="W150" t="s">
        <v>27</v>
      </c>
    </row>
    <row r="151" spans="1:23" x14ac:dyDescent="0.25">
      <c r="A151" t="s">
        <v>100</v>
      </c>
      <c r="B151" t="s">
        <v>101</v>
      </c>
      <c r="C151" t="s">
        <v>26</v>
      </c>
      <c r="D151" s="1">
        <v>44082</v>
      </c>
      <c r="E151" s="14">
        <v>666</v>
      </c>
      <c r="F151" s="14">
        <v>552</v>
      </c>
      <c r="G151" s="10">
        <v>0.82882882882882902</v>
      </c>
      <c r="H151" s="14">
        <v>8</v>
      </c>
      <c r="I151" s="14">
        <v>8</v>
      </c>
      <c r="J151" s="10">
        <v>1</v>
      </c>
      <c r="K151" s="14">
        <v>11</v>
      </c>
      <c r="L151" s="14">
        <v>11</v>
      </c>
      <c r="M151" s="10">
        <v>1</v>
      </c>
      <c r="Q151" s="14">
        <v>0</v>
      </c>
      <c r="V151" t="s">
        <v>27</v>
      </c>
      <c r="W151" t="s">
        <v>27</v>
      </c>
    </row>
    <row r="152" spans="1:23" x14ac:dyDescent="0.25">
      <c r="A152" t="s">
        <v>105</v>
      </c>
      <c r="B152" t="s">
        <v>106</v>
      </c>
      <c r="C152" t="s">
        <v>26</v>
      </c>
      <c r="D152" s="1">
        <v>44082</v>
      </c>
      <c r="E152" s="14">
        <v>1095</v>
      </c>
      <c r="F152" s="14">
        <v>1052</v>
      </c>
      <c r="G152" s="10">
        <v>0.96073059360730595</v>
      </c>
      <c r="H152" s="14">
        <v>30</v>
      </c>
      <c r="I152" s="14">
        <v>30</v>
      </c>
      <c r="J152" s="10">
        <v>1</v>
      </c>
      <c r="K152" s="14">
        <v>43</v>
      </c>
      <c r="L152" s="14">
        <v>37</v>
      </c>
      <c r="M152" s="10">
        <v>0.86046511627906996</v>
      </c>
      <c r="Q152" s="14">
        <v>2</v>
      </c>
      <c r="V152" t="s">
        <v>27</v>
      </c>
      <c r="W152" t="s">
        <v>27</v>
      </c>
    </row>
    <row r="153" spans="1:23" x14ac:dyDescent="0.25">
      <c r="A153" t="s">
        <v>107</v>
      </c>
      <c r="B153" t="s">
        <v>108</v>
      </c>
      <c r="C153" t="s">
        <v>26</v>
      </c>
      <c r="D153" s="1">
        <v>44082</v>
      </c>
      <c r="E153" s="14">
        <v>583</v>
      </c>
      <c r="F153" s="14">
        <v>545</v>
      </c>
      <c r="G153" s="10">
        <v>0.934819897084048</v>
      </c>
      <c r="H153" s="14">
        <v>6</v>
      </c>
      <c r="I153" s="14">
        <v>6</v>
      </c>
      <c r="J153" s="10">
        <v>1</v>
      </c>
      <c r="K153" s="14">
        <v>12</v>
      </c>
      <c r="L153" s="14">
        <v>11</v>
      </c>
      <c r="M153" s="10">
        <v>0.91666666666666696</v>
      </c>
      <c r="Q153" s="14">
        <v>3</v>
      </c>
      <c r="V153" t="s">
        <v>27</v>
      </c>
      <c r="W153" t="s">
        <v>27</v>
      </c>
    </row>
    <row r="154" spans="1:23" x14ac:dyDescent="0.25">
      <c r="A154" t="s">
        <v>109</v>
      </c>
      <c r="B154" t="s">
        <v>110</v>
      </c>
      <c r="C154" t="s">
        <v>46</v>
      </c>
      <c r="D154" s="1">
        <v>44082</v>
      </c>
      <c r="E154" s="14">
        <v>495</v>
      </c>
      <c r="F154" s="14">
        <v>424</v>
      </c>
      <c r="G154" s="10">
        <v>0.85656565656565697</v>
      </c>
      <c r="H154" s="14">
        <v>8</v>
      </c>
      <c r="I154" s="14">
        <v>8</v>
      </c>
      <c r="J154" s="10">
        <v>1</v>
      </c>
      <c r="K154" s="14">
        <v>0</v>
      </c>
      <c r="L154" s="14">
        <v>0</v>
      </c>
      <c r="M154" s="10">
        <v>0</v>
      </c>
      <c r="Q154" s="14">
        <v>1</v>
      </c>
      <c r="V154" t="s">
        <v>47</v>
      </c>
      <c r="W154" t="s">
        <v>27</v>
      </c>
    </row>
    <row r="155" spans="1:23" x14ac:dyDescent="0.25">
      <c r="A155" t="s">
        <v>111</v>
      </c>
      <c r="B155" t="s">
        <v>112</v>
      </c>
      <c r="C155" t="s">
        <v>26</v>
      </c>
      <c r="D155" s="1">
        <v>44082</v>
      </c>
      <c r="E155" s="14">
        <v>177</v>
      </c>
      <c r="F155" s="14">
        <v>57</v>
      </c>
      <c r="G155" s="10">
        <v>0.322033898305085</v>
      </c>
      <c r="H155" s="14">
        <v>76</v>
      </c>
      <c r="I155" s="14">
        <v>41</v>
      </c>
      <c r="J155" s="10">
        <v>0.53947368421052599</v>
      </c>
      <c r="K155" s="14">
        <v>30</v>
      </c>
      <c r="L155" s="14">
        <v>20</v>
      </c>
      <c r="M155" s="10">
        <v>0.66666666666666696</v>
      </c>
      <c r="Q155" s="14">
        <v>3</v>
      </c>
      <c r="V155" t="s">
        <v>27</v>
      </c>
      <c r="W155" t="s">
        <v>27</v>
      </c>
    </row>
    <row r="156" spans="1:23" x14ac:dyDescent="0.25">
      <c r="A156" t="s">
        <v>113</v>
      </c>
      <c r="B156" t="s">
        <v>114</v>
      </c>
      <c r="C156" t="s">
        <v>46</v>
      </c>
      <c r="D156" s="1">
        <v>44082</v>
      </c>
      <c r="E156" s="14">
        <v>808</v>
      </c>
      <c r="F156" s="14">
        <v>514</v>
      </c>
      <c r="G156" s="10">
        <v>0.63613861386138604</v>
      </c>
      <c r="H156" s="14">
        <v>16</v>
      </c>
      <c r="I156" s="14">
        <v>8</v>
      </c>
      <c r="J156" s="10">
        <v>0.5</v>
      </c>
      <c r="K156" s="14">
        <v>24</v>
      </c>
      <c r="L156" s="14">
        <v>17</v>
      </c>
      <c r="M156" s="10">
        <v>0.70833333333333304</v>
      </c>
      <c r="Q156" s="14">
        <v>4</v>
      </c>
      <c r="V156" t="s">
        <v>47</v>
      </c>
      <c r="W156" t="s">
        <v>27</v>
      </c>
    </row>
    <row r="157" spans="1:23" x14ac:dyDescent="0.25">
      <c r="A157" t="s">
        <v>115</v>
      </c>
      <c r="B157" t="s">
        <v>116</v>
      </c>
      <c r="C157" t="s">
        <v>26</v>
      </c>
      <c r="D157" s="1">
        <v>44082</v>
      </c>
      <c r="E157" s="14">
        <v>371</v>
      </c>
      <c r="F157" s="14">
        <v>305</v>
      </c>
      <c r="G157" s="10">
        <v>0.82210242587601101</v>
      </c>
      <c r="H157" s="14">
        <v>8</v>
      </c>
      <c r="I157" s="14">
        <v>8</v>
      </c>
      <c r="J157" s="10">
        <v>1</v>
      </c>
      <c r="K157" s="14">
        <v>7</v>
      </c>
      <c r="L157" s="14">
        <v>7</v>
      </c>
      <c r="M157" s="10">
        <v>1</v>
      </c>
      <c r="Q157" s="14">
        <v>0</v>
      </c>
      <c r="V157" t="s">
        <v>27</v>
      </c>
      <c r="W157" t="s">
        <v>27</v>
      </c>
    </row>
    <row r="158" spans="1:23" x14ac:dyDescent="0.25">
      <c r="A158" t="s">
        <v>125</v>
      </c>
      <c r="B158" t="s">
        <v>126</v>
      </c>
      <c r="C158" t="s">
        <v>46</v>
      </c>
      <c r="D158" s="1">
        <v>44082</v>
      </c>
      <c r="E158" s="14">
        <v>992</v>
      </c>
      <c r="F158" s="14">
        <v>305</v>
      </c>
      <c r="G158" s="10">
        <v>0.30745967741935498</v>
      </c>
      <c r="H158" s="14">
        <v>30</v>
      </c>
      <c r="I158" s="14">
        <v>11</v>
      </c>
      <c r="J158" s="10">
        <v>0.36666666666666697</v>
      </c>
      <c r="K158" s="14">
        <v>19</v>
      </c>
      <c r="L158" s="14">
        <v>10</v>
      </c>
      <c r="M158" s="10">
        <v>0.52631578947368396</v>
      </c>
      <c r="Q158" s="14">
        <v>0</v>
      </c>
      <c r="V158" t="s">
        <v>47</v>
      </c>
      <c r="W158" t="s">
        <v>27</v>
      </c>
    </row>
    <row r="159" spans="1:23" x14ac:dyDescent="0.25">
      <c r="A159" t="s">
        <v>117</v>
      </c>
      <c r="B159" t="s">
        <v>118</v>
      </c>
      <c r="C159" t="s">
        <v>26</v>
      </c>
      <c r="D159" s="1">
        <v>44082</v>
      </c>
      <c r="E159" s="14">
        <v>540</v>
      </c>
      <c r="F159" s="14">
        <v>507</v>
      </c>
      <c r="G159" s="10">
        <v>0.93888888888888899</v>
      </c>
      <c r="H159" s="14">
        <v>13</v>
      </c>
      <c r="I159" s="14">
        <v>13</v>
      </c>
      <c r="J159" s="10">
        <v>1</v>
      </c>
      <c r="K159" s="14">
        <v>5</v>
      </c>
      <c r="L159" s="14">
        <v>5</v>
      </c>
      <c r="M159" s="10">
        <v>1</v>
      </c>
      <c r="Q159" s="14">
        <v>0</v>
      </c>
      <c r="V159" t="s">
        <v>27</v>
      </c>
      <c r="W159" t="s">
        <v>27</v>
      </c>
    </row>
    <row r="160" spans="1:23" x14ac:dyDescent="0.25">
      <c r="A160" t="s">
        <v>119</v>
      </c>
      <c r="B160" t="s">
        <v>120</v>
      </c>
      <c r="C160" t="s">
        <v>26</v>
      </c>
      <c r="D160" s="1">
        <v>44082</v>
      </c>
      <c r="E160" s="14">
        <v>451</v>
      </c>
      <c r="F160" s="14">
        <v>427</v>
      </c>
      <c r="G160" s="10">
        <v>0.94678492239467804</v>
      </c>
      <c r="H160" s="14">
        <v>11</v>
      </c>
      <c r="I160" s="14">
        <v>9</v>
      </c>
      <c r="J160" s="10">
        <v>0.81818181818181801</v>
      </c>
      <c r="K160" s="14">
        <v>6</v>
      </c>
      <c r="L160" s="14">
        <v>6</v>
      </c>
      <c r="M160" s="10">
        <v>1</v>
      </c>
      <c r="Q160" s="14">
        <v>0</v>
      </c>
      <c r="V160" t="s">
        <v>27</v>
      </c>
      <c r="W160" t="s">
        <v>27</v>
      </c>
    </row>
    <row r="161" spans="1:23" x14ac:dyDescent="0.25">
      <c r="A161" t="s">
        <v>121</v>
      </c>
      <c r="B161" t="s">
        <v>122</v>
      </c>
      <c r="C161" t="s">
        <v>46</v>
      </c>
      <c r="D161" s="1">
        <v>44082</v>
      </c>
      <c r="E161" s="14">
        <v>322</v>
      </c>
      <c r="F161" s="14">
        <v>26</v>
      </c>
      <c r="G161" s="10">
        <v>8.0745341614906804E-2</v>
      </c>
      <c r="H161" s="14">
        <v>322</v>
      </c>
      <c r="I161" s="14">
        <v>26</v>
      </c>
      <c r="J161" s="10">
        <v>8.0745341614906804E-2</v>
      </c>
      <c r="K161" s="14">
        <v>75</v>
      </c>
      <c r="L161" s="14">
        <v>4</v>
      </c>
      <c r="M161" s="10">
        <v>5.3333333333333302E-2</v>
      </c>
      <c r="Q161" s="14">
        <v>0</v>
      </c>
      <c r="V161" t="s">
        <v>47</v>
      </c>
      <c r="W161" t="s">
        <v>27</v>
      </c>
    </row>
    <row r="162" spans="1:23" x14ac:dyDescent="0.25">
      <c r="A162" t="s">
        <v>123</v>
      </c>
      <c r="B162" t="s">
        <v>124</v>
      </c>
      <c r="C162" t="s">
        <v>26</v>
      </c>
      <c r="D162" s="1">
        <v>44082</v>
      </c>
      <c r="E162" s="14">
        <v>723</v>
      </c>
      <c r="F162" s="14">
        <v>678</v>
      </c>
      <c r="G162" s="10">
        <v>0.93775933609958495</v>
      </c>
      <c r="H162" s="14">
        <v>13</v>
      </c>
      <c r="I162" s="14">
        <v>12</v>
      </c>
      <c r="J162" s="10">
        <v>0.92307692307692302</v>
      </c>
      <c r="K162" s="14">
        <v>20</v>
      </c>
      <c r="L162" s="14">
        <v>15</v>
      </c>
      <c r="M162" s="10">
        <v>0.75</v>
      </c>
      <c r="Q162" s="14">
        <v>0</v>
      </c>
      <c r="V162" t="s">
        <v>27</v>
      </c>
      <c r="W162" t="s">
        <v>27</v>
      </c>
    </row>
    <row r="163" spans="1:23" s="25" customFormat="1" x14ac:dyDescent="0.25">
      <c r="D163" s="26"/>
      <c r="E163" s="27">
        <f>SUM(E125:E162)</f>
        <v>21764</v>
      </c>
      <c r="F163" s="27">
        <f>SUM(F125:F162)</f>
        <v>18102</v>
      </c>
      <c r="G163" s="28">
        <f>F163/E163</f>
        <v>0.8317404888807205</v>
      </c>
      <c r="H163" s="27">
        <f>SUM(H125:H162)</f>
        <v>954</v>
      </c>
      <c r="I163" s="27">
        <f>SUM(I125:I162)</f>
        <v>507</v>
      </c>
      <c r="J163" s="28">
        <f>I163/H163</f>
        <v>0.53144654088050314</v>
      </c>
      <c r="K163" s="27">
        <f>SUM(K125:K162)</f>
        <v>512</v>
      </c>
      <c r="L163" s="27">
        <f>SUM(L125:L162)</f>
        <v>384</v>
      </c>
      <c r="M163" s="28">
        <f>L163/K163</f>
        <v>0.75</v>
      </c>
      <c r="Q163" s="27">
        <f>SUM(Q125:Q162)</f>
        <v>31</v>
      </c>
    </row>
    <row r="164" spans="1:23" x14ac:dyDescent="0.25">
      <c r="A164" t="s">
        <v>24</v>
      </c>
      <c r="B164" t="s">
        <v>25</v>
      </c>
      <c r="C164" t="s">
        <v>26</v>
      </c>
      <c r="D164" s="1">
        <v>44081</v>
      </c>
      <c r="E164" s="14">
        <v>51</v>
      </c>
      <c r="F164" s="14">
        <v>51</v>
      </c>
      <c r="G164" s="10">
        <v>1</v>
      </c>
      <c r="H164" s="14">
        <v>1</v>
      </c>
      <c r="I164" s="14">
        <v>1</v>
      </c>
      <c r="J164" s="10">
        <v>1</v>
      </c>
      <c r="K164" s="14">
        <v>2</v>
      </c>
      <c r="L164" s="14">
        <v>2</v>
      </c>
      <c r="M164" s="10">
        <v>1</v>
      </c>
      <c r="Q164" s="14">
        <v>0</v>
      </c>
      <c r="V164" t="s">
        <v>27</v>
      </c>
      <c r="W164" t="s">
        <v>27</v>
      </c>
    </row>
    <row r="165" spans="1:23" x14ac:dyDescent="0.25">
      <c r="A165" t="s">
        <v>28</v>
      </c>
      <c r="B165" t="s">
        <v>29</v>
      </c>
      <c r="C165" t="s">
        <v>46</v>
      </c>
      <c r="D165" s="1">
        <v>44081</v>
      </c>
      <c r="E165" s="14">
        <v>82</v>
      </c>
      <c r="F165" s="14">
        <v>0</v>
      </c>
      <c r="G165" s="10">
        <v>0</v>
      </c>
      <c r="H165" s="14">
        <v>0</v>
      </c>
      <c r="I165" s="14">
        <v>0</v>
      </c>
      <c r="J165" s="10">
        <v>0</v>
      </c>
      <c r="K165" s="14">
        <v>0</v>
      </c>
      <c r="L165" s="14">
        <v>0</v>
      </c>
      <c r="M165" s="10">
        <v>0</v>
      </c>
      <c r="Q165" s="14">
        <v>0</v>
      </c>
      <c r="V165" t="s">
        <v>134</v>
      </c>
      <c r="W165" t="s">
        <v>27</v>
      </c>
    </row>
    <row r="166" spans="1:23" x14ac:dyDescent="0.25">
      <c r="A166" t="s">
        <v>30</v>
      </c>
      <c r="B166" t="s">
        <v>31</v>
      </c>
      <c r="C166" t="s">
        <v>26</v>
      </c>
      <c r="D166" s="1">
        <v>44081</v>
      </c>
      <c r="E166" s="14">
        <v>25</v>
      </c>
      <c r="F166" s="14">
        <v>25</v>
      </c>
      <c r="G166" s="10">
        <v>1</v>
      </c>
      <c r="H166" s="14">
        <v>0</v>
      </c>
      <c r="I166" s="14">
        <v>0</v>
      </c>
      <c r="J166" s="10">
        <v>0</v>
      </c>
      <c r="K166" s="14">
        <v>0</v>
      </c>
      <c r="L166" s="14">
        <v>0</v>
      </c>
      <c r="M166" s="10">
        <v>0</v>
      </c>
      <c r="Q166" s="14">
        <v>0</v>
      </c>
      <c r="V166" t="s">
        <v>27</v>
      </c>
      <c r="W166" t="s">
        <v>27</v>
      </c>
    </row>
    <row r="167" spans="1:23" x14ac:dyDescent="0.25">
      <c r="A167" t="s">
        <v>32</v>
      </c>
      <c r="B167" t="s">
        <v>33</v>
      </c>
      <c r="C167" t="s">
        <v>26</v>
      </c>
      <c r="D167" s="1">
        <v>44081</v>
      </c>
      <c r="E167" s="14">
        <v>58</v>
      </c>
      <c r="F167" s="14">
        <v>46</v>
      </c>
      <c r="G167" s="10">
        <v>0.79310344827586199</v>
      </c>
      <c r="H167" s="14">
        <v>0</v>
      </c>
      <c r="I167" s="14">
        <v>0</v>
      </c>
      <c r="J167" s="10">
        <v>0</v>
      </c>
      <c r="K167" s="14">
        <v>2</v>
      </c>
      <c r="L167" s="14">
        <v>2</v>
      </c>
      <c r="M167" s="10">
        <v>1</v>
      </c>
      <c r="Q167" s="14">
        <v>1</v>
      </c>
      <c r="V167" t="s">
        <v>27</v>
      </c>
      <c r="W167" t="s">
        <v>27</v>
      </c>
    </row>
    <row r="168" spans="1:23" x14ac:dyDescent="0.25">
      <c r="A168" t="s">
        <v>34</v>
      </c>
      <c r="B168" t="s">
        <v>35</v>
      </c>
      <c r="C168" t="s">
        <v>26</v>
      </c>
      <c r="D168" s="1">
        <v>44081</v>
      </c>
      <c r="E168" s="14">
        <v>63</v>
      </c>
      <c r="F168" s="14">
        <v>23</v>
      </c>
      <c r="G168" s="10">
        <v>0.365079365079365</v>
      </c>
      <c r="H168" s="14">
        <v>2</v>
      </c>
      <c r="I168" s="14">
        <v>2</v>
      </c>
      <c r="J168" s="10">
        <v>1</v>
      </c>
      <c r="K168" s="14">
        <v>0</v>
      </c>
      <c r="L168" s="14">
        <v>0</v>
      </c>
      <c r="M168" s="10">
        <v>0</v>
      </c>
      <c r="Q168" s="14">
        <v>0</v>
      </c>
      <c r="V168" t="s">
        <v>27</v>
      </c>
      <c r="W168" t="s">
        <v>27</v>
      </c>
    </row>
    <row r="169" spans="1:23" x14ac:dyDescent="0.25">
      <c r="A169" t="s">
        <v>38</v>
      </c>
      <c r="B169" t="s">
        <v>39</v>
      </c>
      <c r="C169" t="s">
        <v>26</v>
      </c>
      <c r="D169" s="1">
        <v>44081</v>
      </c>
      <c r="E169" s="14">
        <v>550</v>
      </c>
      <c r="F169" s="14">
        <v>482</v>
      </c>
      <c r="G169" s="10">
        <v>0.87636363636363601</v>
      </c>
      <c r="H169" s="14">
        <v>10</v>
      </c>
      <c r="I169" s="14">
        <v>10</v>
      </c>
      <c r="J169" s="10">
        <v>1</v>
      </c>
      <c r="K169" s="14">
        <v>13</v>
      </c>
      <c r="L169" s="14">
        <v>13</v>
      </c>
      <c r="M169" s="10">
        <v>1</v>
      </c>
      <c r="Q169" s="14">
        <v>0</v>
      </c>
      <c r="V169" t="s">
        <v>27</v>
      </c>
      <c r="W169" t="s">
        <v>27</v>
      </c>
    </row>
    <row r="170" spans="1:23" x14ac:dyDescent="0.25">
      <c r="A170" t="s">
        <v>44</v>
      </c>
      <c r="B170" t="s">
        <v>45</v>
      </c>
      <c r="C170" t="s">
        <v>46</v>
      </c>
      <c r="D170" s="1">
        <v>44081</v>
      </c>
      <c r="E170" s="14">
        <v>757</v>
      </c>
      <c r="F170" s="14">
        <v>574</v>
      </c>
      <c r="G170" s="10">
        <v>0.75825627476882396</v>
      </c>
      <c r="H170" s="14">
        <v>105</v>
      </c>
      <c r="I170" s="14">
        <v>52</v>
      </c>
      <c r="J170" s="10">
        <v>0.49523809523809498</v>
      </c>
      <c r="K170" s="14">
        <v>33</v>
      </c>
      <c r="L170" s="14">
        <v>33</v>
      </c>
      <c r="M170" s="10">
        <v>1</v>
      </c>
      <c r="Q170" s="14">
        <v>0</v>
      </c>
      <c r="V170" t="s">
        <v>136</v>
      </c>
      <c r="W170" t="s">
        <v>137</v>
      </c>
    </row>
    <row r="171" spans="1:23" x14ac:dyDescent="0.25">
      <c r="A171" t="s">
        <v>48</v>
      </c>
      <c r="B171" t="s">
        <v>49</v>
      </c>
      <c r="C171" t="s">
        <v>26</v>
      </c>
      <c r="D171" s="1">
        <v>44081</v>
      </c>
      <c r="E171" s="14">
        <v>448</v>
      </c>
      <c r="F171" s="14">
        <v>415</v>
      </c>
      <c r="G171" s="10">
        <v>0.92633928571428603</v>
      </c>
      <c r="H171" s="14">
        <v>6</v>
      </c>
      <c r="I171" s="14">
        <v>1</v>
      </c>
      <c r="J171" s="10">
        <v>0.16666666666666699</v>
      </c>
      <c r="K171" s="14">
        <v>3</v>
      </c>
      <c r="L171" s="14">
        <v>3</v>
      </c>
      <c r="M171" s="10">
        <v>1</v>
      </c>
      <c r="Q171" s="14">
        <v>0</v>
      </c>
      <c r="V171" t="s">
        <v>27</v>
      </c>
      <c r="W171" t="s">
        <v>27</v>
      </c>
    </row>
    <row r="172" spans="1:23" x14ac:dyDescent="0.25">
      <c r="A172" t="s">
        <v>50</v>
      </c>
      <c r="B172" t="s">
        <v>51</v>
      </c>
      <c r="C172" t="s">
        <v>26</v>
      </c>
      <c r="D172" s="1">
        <v>44081</v>
      </c>
      <c r="E172" s="14">
        <v>186</v>
      </c>
      <c r="F172" s="14">
        <v>163</v>
      </c>
      <c r="G172" s="10">
        <v>0.87634408602150504</v>
      </c>
      <c r="H172" s="14">
        <v>2</v>
      </c>
      <c r="I172" s="14">
        <v>2</v>
      </c>
      <c r="J172" s="10">
        <v>1</v>
      </c>
      <c r="K172" s="14">
        <v>6</v>
      </c>
      <c r="L172" s="14">
        <v>6</v>
      </c>
      <c r="M172" s="10">
        <v>1</v>
      </c>
      <c r="Q172" s="14">
        <v>0</v>
      </c>
      <c r="V172" t="s">
        <v>27</v>
      </c>
      <c r="W172" t="s">
        <v>27</v>
      </c>
    </row>
    <row r="173" spans="1:23" x14ac:dyDescent="0.25">
      <c r="A173" t="s">
        <v>52</v>
      </c>
      <c r="B173" t="s">
        <v>53</v>
      </c>
      <c r="C173" t="s">
        <v>26</v>
      </c>
      <c r="D173" s="1">
        <v>44081</v>
      </c>
      <c r="E173" s="14">
        <v>664</v>
      </c>
      <c r="F173" s="14">
        <v>606</v>
      </c>
      <c r="G173" s="10">
        <v>0.91265060240963902</v>
      </c>
      <c r="H173" s="14">
        <v>15</v>
      </c>
      <c r="I173" s="14">
        <v>15</v>
      </c>
      <c r="J173" s="10">
        <v>1</v>
      </c>
      <c r="K173" s="14">
        <v>24</v>
      </c>
      <c r="L173" s="14">
        <v>24</v>
      </c>
      <c r="M173" s="10">
        <v>1</v>
      </c>
      <c r="Q173" s="14">
        <v>0</v>
      </c>
      <c r="V173" t="s">
        <v>27</v>
      </c>
      <c r="W173" t="s">
        <v>27</v>
      </c>
    </row>
    <row r="174" spans="1:23" x14ac:dyDescent="0.25">
      <c r="A174" t="s">
        <v>60</v>
      </c>
      <c r="B174" t="s">
        <v>61</v>
      </c>
      <c r="C174" t="s">
        <v>26</v>
      </c>
      <c r="D174" s="1">
        <v>44081</v>
      </c>
      <c r="E174" s="14">
        <v>489</v>
      </c>
      <c r="F174" s="14">
        <v>377</v>
      </c>
      <c r="G174" s="10">
        <v>0.77096114519427394</v>
      </c>
      <c r="H174" s="14">
        <v>3</v>
      </c>
      <c r="I174" s="14">
        <v>3</v>
      </c>
      <c r="J174" s="10">
        <v>1</v>
      </c>
      <c r="K174" s="14">
        <v>1</v>
      </c>
      <c r="L174" s="14">
        <v>1</v>
      </c>
      <c r="M174" s="10">
        <v>1</v>
      </c>
      <c r="Q174" s="14">
        <v>0</v>
      </c>
      <c r="V174" t="s">
        <v>27</v>
      </c>
      <c r="W174" t="s">
        <v>27</v>
      </c>
    </row>
    <row r="175" spans="1:23" x14ac:dyDescent="0.25">
      <c r="A175" t="s">
        <v>62</v>
      </c>
      <c r="B175" t="s">
        <v>63</v>
      </c>
      <c r="C175" t="s">
        <v>26</v>
      </c>
      <c r="D175" s="1">
        <v>44081</v>
      </c>
      <c r="E175" s="14">
        <v>620</v>
      </c>
      <c r="F175" s="14">
        <v>584</v>
      </c>
      <c r="G175" s="10">
        <v>0.94193548387096804</v>
      </c>
      <c r="H175" s="14">
        <v>12</v>
      </c>
      <c r="I175" s="14">
        <v>12</v>
      </c>
      <c r="J175" s="10">
        <v>1</v>
      </c>
      <c r="K175" s="14">
        <v>9</v>
      </c>
      <c r="L175" s="14">
        <v>9</v>
      </c>
      <c r="M175" s="10">
        <v>1</v>
      </c>
      <c r="Q175" s="14">
        <v>1</v>
      </c>
      <c r="V175" t="s">
        <v>27</v>
      </c>
      <c r="W175" t="s">
        <v>27</v>
      </c>
    </row>
    <row r="176" spans="1:23" x14ac:dyDescent="0.25">
      <c r="A176" t="s">
        <v>66</v>
      </c>
      <c r="B176" t="s">
        <v>67</v>
      </c>
      <c r="C176" t="s">
        <v>26</v>
      </c>
      <c r="D176" s="1">
        <v>44081</v>
      </c>
      <c r="E176" s="14">
        <v>1075</v>
      </c>
      <c r="F176" s="14">
        <v>1059</v>
      </c>
      <c r="G176" s="10">
        <v>0.98511627906976695</v>
      </c>
      <c r="H176" s="14">
        <v>2</v>
      </c>
      <c r="I176" s="14">
        <v>0</v>
      </c>
      <c r="J176" s="10">
        <v>0</v>
      </c>
      <c r="K176" s="14">
        <v>6</v>
      </c>
      <c r="L176" s="14">
        <v>0</v>
      </c>
      <c r="M176" s="10">
        <v>0</v>
      </c>
      <c r="Q176" s="14">
        <v>1</v>
      </c>
      <c r="V176" t="s">
        <v>27</v>
      </c>
      <c r="W176" t="s">
        <v>27</v>
      </c>
    </row>
    <row r="177" spans="1:23" x14ac:dyDescent="0.25">
      <c r="A177" t="s">
        <v>68</v>
      </c>
      <c r="B177" t="s">
        <v>69</v>
      </c>
      <c r="C177" t="s">
        <v>26</v>
      </c>
      <c r="D177" s="1">
        <v>44081</v>
      </c>
      <c r="E177" s="14">
        <v>1227</v>
      </c>
      <c r="F177" s="14">
        <v>1187</v>
      </c>
      <c r="G177" s="10">
        <v>0.96740016299918496</v>
      </c>
      <c r="H177" s="14">
        <v>4</v>
      </c>
      <c r="I177" s="14">
        <v>4</v>
      </c>
      <c r="J177" s="10">
        <v>1</v>
      </c>
      <c r="K177" s="14">
        <v>0</v>
      </c>
      <c r="L177" s="14">
        <v>0</v>
      </c>
      <c r="M177" s="10">
        <v>0</v>
      </c>
      <c r="Q177" s="14">
        <v>3</v>
      </c>
      <c r="V177" t="s">
        <v>27</v>
      </c>
      <c r="W177" t="s">
        <v>27</v>
      </c>
    </row>
    <row r="178" spans="1:23" x14ac:dyDescent="0.25">
      <c r="A178" t="s">
        <v>72</v>
      </c>
      <c r="B178" t="s">
        <v>73</v>
      </c>
      <c r="C178" t="s">
        <v>46</v>
      </c>
      <c r="D178" s="1">
        <v>44081</v>
      </c>
      <c r="E178" s="14">
        <v>933</v>
      </c>
      <c r="F178" s="14">
        <v>746</v>
      </c>
      <c r="G178" s="10">
        <v>0.79957127545551998</v>
      </c>
      <c r="H178" s="14">
        <v>14</v>
      </c>
      <c r="I178" s="14">
        <v>14</v>
      </c>
      <c r="J178" s="10">
        <v>1</v>
      </c>
      <c r="K178" s="14">
        <v>23</v>
      </c>
      <c r="L178" s="14">
        <v>21</v>
      </c>
      <c r="M178" s="10">
        <v>0.91304347826086996</v>
      </c>
      <c r="Q178" s="14">
        <v>0</v>
      </c>
      <c r="V178" t="s">
        <v>47</v>
      </c>
      <c r="W178" t="s">
        <v>27</v>
      </c>
    </row>
    <row r="179" spans="1:23" x14ac:dyDescent="0.25">
      <c r="A179" t="s">
        <v>76</v>
      </c>
      <c r="B179" t="s">
        <v>77</v>
      </c>
      <c r="C179" t="s">
        <v>26</v>
      </c>
      <c r="D179" s="1">
        <v>44081</v>
      </c>
      <c r="E179" s="14">
        <v>1137</v>
      </c>
      <c r="F179" s="14">
        <v>1053</v>
      </c>
      <c r="G179" s="10">
        <v>0.926121372031662</v>
      </c>
      <c r="H179" s="14">
        <v>33</v>
      </c>
      <c r="I179" s="14">
        <v>31</v>
      </c>
      <c r="J179" s="10">
        <v>0.939393939393939</v>
      </c>
      <c r="K179" s="14">
        <v>25</v>
      </c>
      <c r="L179" s="14">
        <v>19</v>
      </c>
      <c r="M179" s="10">
        <v>0.76</v>
      </c>
      <c r="Q179" s="14">
        <v>2</v>
      </c>
      <c r="V179" t="s">
        <v>27</v>
      </c>
      <c r="W179" t="s">
        <v>27</v>
      </c>
    </row>
    <row r="180" spans="1:23" x14ac:dyDescent="0.25">
      <c r="A180" t="s">
        <v>78</v>
      </c>
      <c r="B180" t="s">
        <v>79</v>
      </c>
      <c r="C180" t="s">
        <v>46</v>
      </c>
      <c r="D180" s="1">
        <v>44081</v>
      </c>
      <c r="E180" s="14">
        <v>1112</v>
      </c>
      <c r="F180" s="14">
        <v>551</v>
      </c>
      <c r="G180" s="10">
        <v>0.49550359712230202</v>
      </c>
      <c r="H180" s="14">
        <v>2</v>
      </c>
      <c r="I180" s="14">
        <v>2</v>
      </c>
      <c r="J180" s="10">
        <v>1</v>
      </c>
      <c r="K180" s="14">
        <v>0</v>
      </c>
      <c r="L180" s="14">
        <v>0</v>
      </c>
      <c r="M180" s="10">
        <v>0</v>
      </c>
      <c r="Q180" s="14">
        <v>2</v>
      </c>
      <c r="V180" t="s">
        <v>47</v>
      </c>
      <c r="W180" t="s">
        <v>27</v>
      </c>
    </row>
    <row r="181" spans="1:23" x14ac:dyDescent="0.25">
      <c r="A181" t="s">
        <v>86</v>
      </c>
      <c r="B181" t="s">
        <v>87</v>
      </c>
      <c r="C181" t="s">
        <v>26</v>
      </c>
      <c r="D181" s="1">
        <v>44081</v>
      </c>
      <c r="E181" s="14">
        <v>677</v>
      </c>
      <c r="F181" s="14">
        <v>586</v>
      </c>
      <c r="G181" s="10">
        <v>0.86558345642540602</v>
      </c>
      <c r="H181" s="14">
        <v>18</v>
      </c>
      <c r="I181" s="14">
        <v>16</v>
      </c>
      <c r="J181" s="10">
        <v>0.88888888888888895</v>
      </c>
      <c r="K181" s="14">
        <v>6</v>
      </c>
      <c r="L181" s="14">
        <v>6</v>
      </c>
      <c r="M181" s="10">
        <v>1</v>
      </c>
      <c r="Q181" s="14">
        <v>0</v>
      </c>
      <c r="V181" t="s">
        <v>27</v>
      </c>
      <c r="W181" t="s">
        <v>27</v>
      </c>
    </row>
    <row r="182" spans="1:23" x14ac:dyDescent="0.25">
      <c r="A182" t="s">
        <v>88</v>
      </c>
      <c r="B182" t="s">
        <v>89</v>
      </c>
      <c r="C182" t="s">
        <v>26</v>
      </c>
      <c r="D182" s="1">
        <v>44081</v>
      </c>
      <c r="E182" s="14">
        <v>480</v>
      </c>
      <c r="F182" s="14">
        <v>472</v>
      </c>
      <c r="G182" s="10">
        <v>0.98333333333333295</v>
      </c>
      <c r="H182" s="14">
        <v>35</v>
      </c>
      <c r="I182" s="14">
        <v>34</v>
      </c>
      <c r="J182" s="10">
        <v>0.97142857142857097</v>
      </c>
      <c r="K182" s="14">
        <v>6</v>
      </c>
      <c r="L182" s="14">
        <v>5</v>
      </c>
      <c r="M182" s="10">
        <v>0.83333333333333304</v>
      </c>
      <c r="Q182" s="14">
        <v>0</v>
      </c>
      <c r="V182" t="s">
        <v>27</v>
      </c>
      <c r="W182" t="s">
        <v>27</v>
      </c>
    </row>
    <row r="183" spans="1:23" x14ac:dyDescent="0.25">
      <c r="A183" t="s">
        <v>90</v>
      </c>
      <c r="B183" t="s">
        <v>91</v>
      </c>
      <c r="C183" t="s">
        <v>26</v>
      </c>
      <c r="D183" s="1">
        <v>44081</v>
      </c>
      <c r="E183" s="14">
        <v>297</v>
      </c>
      <c r="F183" s="14">
        <v>192</v>
      </c>
      <c r="G183" s="10">
        <v>0.64646464646464696</v>
      </c>
      <c r="H183" s="14">
        <v>12</v>
      </c>
      <c r="I183" s="14">
        <v>11</v>
      </c>
      <c r="J183" s="10">
        <v>0.91666666666666696</v>
      </c>
      <c r="K183" s="14">
        <v>5</v>
      </c>
      <c r="L183" s="14">
        <v>4</v>
      </c>
      <c r="M183" s="10">
        <v>0.8</v>
      </c>
      <c r="Q183" s="14">
        <v>0</v>
      </c>
      <c r="V183" t="s">
        <v>27</v>
      </c>
      <c r="W183" t="s">
        <v>27</v>
      </c>
    </row>
    <row r="184" spans="1:23" x14ac:dyDescent="0.25">
      <c r="A184" t="s">
        <v>92</v>
      </c>
      <c r="B184" t="s">
        <v>93</v>
      </c>
      <c r="C184" t="s">
        <v>26</v>
      </c>
      <c r="D184" s="1">
        <v>44081</v>
      </c>
      <c r="E184" s="14">
        <v>404</v>
      </c>
      <c r="F184" s="14">
        <v>319</v>
      </c>
      <c r="G184" s="10">
        <v>0.78960396039603997</v>
      </c>
      <c r="H184" s="14">
        <v>2</v>
      </c>
      <c r="I184" s="14">
        <v>2</v>
      </c>
      <c r="J184" s="10">
        <v>1</v>
      </c>
      <c r="K184" s="14">
        <v>9</v>
      </c>
      <c r="L184" s="14">
        <v>7</v>
      </c>
      <c r="M184" s="10">
        <v>0.77777777777777801</v>
      </c>
      <c r="Q184" s="14">
        <v>1</v>
      </c>
      <c r="V184" t="s">
        <v>27</v>
      </c>
      <c r="W184" t="s">
        <v>27</v>
      </c>
    </row>
    <row r="185" spans="1:23" x14ac:dyDescent="0.25">
      <c r="A185" t="s">
        <v>96</v>
      </c>
      <c r="B185" t="s">
        <v>97</v>
      </c>
      <c r="C185" t="s">
        <v>26</v>
      </c>
      <c r="D185" s="1">
        <v>44081</v>
      </c>
      <c r="E185" s="14">
        <v>183</v>
      </c>
      <c r="F185" s="14">
        <v>167</v>
      </c>
      <c r="G185" s="10">
        <v>0.91256830601092898</v>
      </c>
      <c r="H185" s="14">
        <v>13</v>
      </c>
      <c r="I185" s="14">
        <v>13</v>
      </c>
      <c r="J185" s="10">
        <v>1</v>
      </c>
      <c r="K185" s="14">
        <v>15</v>
      </c>
      <c r="L185" s="14">
        <v>15</v>
      </c>
      <c r="M185" s="10">
        <v>1</v>
      </c>
      <c r="Q185" s="14">
        <v>0</v>
      </c>
      <c r="V185" t="s">
        <v>27</v>
      </c>
      <c r="W185" t="s">
        <v>27</v>
      </c>
    </row>
    <row r="186" spans="1:23" x14ac:dyDescent="0.25">
      <c r="A186" t="s">
        <v>98</v>
      </c>
      <c r="B186" t="s">
        <v>99</v>
      </c>
      <c r="C186" t="s">
        <v>26</v>
      </c>
      <c r="D186" s="1">
        <v>44081</v>
      </c>
      <c r="E186" s="14">
        <v>209</v>
      </c>
      <c r="F186" s="14">
        <v>205</v>
      </c>
      <c r="G186" s="10">
        <v>0.98086124401913899</v>
      </c>
      <c r="H186" s="14">
        <v>3</v>
      </c>
      <c r="I186" s="14">
        <v>3</v>
      </c>
      <c r="J186" s="10">
        <v>1</v>
      </c>
      <c r="K186" s="14">
        <v>6</v>
      </c>
      <c r="L186" s="14">
        <v>6</v>
      </c>
      <c r="M186" s="10">
        <v>1</v>
      </c>
      <c r="Q186" s="14">
        <v>0</v>
      </c>
      <c r="V186" t="s">
        <v>27</v>
      </c>
      <c r="W186" t="s">
        <v>27</v>
      </c>
    </row>
    <row r="187" spans="1:23" x14ac:dyDescent="0.25">
      <c r="A187" t="s">
        <v>127</v>
      </c>
      <c r="B187" t="s">
        <v>128</v>
      </c>
      <c r="C187" t="s">
        <v>26</v>
      </c>
      <c r="D187" s="1">
        <v>44081</v>
      </c>
      <c r="E187" s="14">
        <v>35</v>
      </c>
      <c r="F187" s="14">
        <v>30</v>
      </c>
      <c r="G187" s="10">
        <v>0.85714285714285698</v>
      </c>
      <c r="H187" s="14">
        <v>30</v>
      </c>
      <c r="I187" s="14">
        <v>26</v>
      </c>
      <c r="J187" s="10">
        <v>0.86666666666666703</v>
      </c>
      <c r="K187" s="14">
        <v>5</v>
      </c>
      <c r="L187" s="14">
        <v>2</v>
      </c>
      <c r="M187" s="10">
        <v>0.4</v>
      </c>
      <c r="Q187" s="14">
        <v>0</v>
      </c>
      <c r="V187" t="s">
        <v>27</v>
      </c>
      <c r="W187" t="s">
        <v>27</v>
      </c>
    </row>
    <row r="188" spans="1:23" x14ac:dyDescent="0.25">
      <c r="A188" t="s">
        <v>100</v>
      </c>
      <c r="B188" t="s">
        <v>101</v>
      </c>
      <c r="C188" t="s">
        <v>26</v>
      </c>
      <c r="D188" s="1">
        <v>44081</v>
      </c>
      <c r="E188" s="14">
        <v>665</v>
      </c>
      <c r="F188" s="14">
        <v>586</v>
      </c>
      <c r="G188" s="10">
        <v>0.88120300751879699</v>
      </c>
      <c r="H188" s="14">
        <v>8</v>
      </c>
      <c r="I188" s="14">
        <v>8</v>
      </c>
      <c r="J188" s="10">
        <v>1</v>
      </c>
      <c r="K188" s="14">
        <v>11</v>
      </c>
      <c r="L188" s="14">
        <v>11</v>
      </c>
      <c r="M188" s="10">
        <v>1</v>
      </c>
      <c r="Q188" s="14">
        <v>0</v>
      </c>
      <c r="V188" t="s">
        <v>27</v>
      </c>
      <c r="W188" t="s">
        <v>27</v>
      </c>
    </row>
    <row r="189" spans="1:23" x14ac:dyDescent="0.25">
      <c r="A189" t="s">
        <v>105</v>
      </c>
      <c r="B189" t="s">
        <v>106</v>
      </c>
      <c r="C189" t="s">
        <v>26</v>
      </c>
      <c r="D189" s="1">
        <v>44081</v>
      </c>
      <c r="E189" s="14">
        <v>1094</v>
      </c>
      <c r="F189" s="14">
        <v>1057</v>
      </c>
      <c r="G189" s="10">
        <v>0.96617915904936003</v>
      </c>
      <c r="H189" s="14">
        <v>30</v>
      </c>
      <c r="I189" s="14">
        <v>30</v>
      </c>
      <c r="J189" s="10">
        <v>1</v>
      </c>
      <c r="K189" s="14">
        <v>43</v>
      </c>
      <c r="L189" s="14">
        <v>37</v>
      </c>
      <c r="M189" s="10">
        <v>0.86046511627906996</v>
      </c>
      <c r="Q189" s="14">
        <v>2</v>
      </c>
      <c r="V189" t="s">
        <v>27</v>
      </c>
      <c r="W189" t="s">
        <v>27</v>
      </c>
    </row>
    <row r="190" spans="1:23" x14ac:dyDescent="0.25">
      <c r="A190" t="s">
        <v>107</v>
      </c>
      <c r="B190" t="s">
        <v>108</v>
      </c>
      <c r="C190" t="s">
        <v>26</v>
      </c>
      <c r="D190" s="1">
        <v>44081</v>
      </c>
      <c r="E190" s="14">
        <v>586</v>
      </c>
      <c r="F190" s="14">
        <v>552</v>
      </c>
      <c r="G190" s="10">
        <v>0.94197952218430003</v>
      </c>
      <c r="H190" s="14">
        <v>6</v>
      </c>
      <c r="I190" s="14">
        <v>6</v>
      </c>
      <c r="J190" s="10">
        <v>1</v>
      </c>
      <c r="K190" s="14">
        <v>11</v>
      </c>
      <c r="L190" s="14">
        <v>10</v>
      </c>
      <c r="M190" s="10">
        <v>0.90909090909090895</v>
      </c>
      <c r="Q190" s="14">
        <v>3</v>
      </c>
      <c r="V190" t="s">
        <v>27</v>
      </c>
      <c r="W190" t="s">
        <v>27</v>
      </c>
    </row>
    <row r="191" spans="1:23" x14ac:dyDescent="0.25">
      <c r="A191" t="s">
        <v>109</v>
      </c>
      <c r="B191" t="s">
        <v>110</v>
      </c>
      <c r="C191" t="s">
        <v>46</v>
      </c>
      <c r="D191" s="1">
        <v>44081</v>
      </c>
      <c r="E191" s="14">
        <v>495</v>
      </c>
      <c r="F191" s="14">
        <v>421</v>
      </c>
      <c r="G191" s="10">
        <v>0.85050505050505099</v>
      </c>
      <c r="H191" s="14">
        <v>8</v>
      </c>
      <c r="I191" s="14">
        <v>8</v>
      </c>
      <c r="J191" s="10">
        <v>1</v>
      </c>
      <c r="K191" s="14">
        <v>0</v>
      </c>
      <c r="L191" s="14">
        <v>0</v>
      </c>
      <c r="M191" s="10">
        <v>0</v>
      </c>
      <c r="Q191" s="14">
        <v>1</v>
      </c>
      <c r="V191" t="s">
        <v>47</v>
      </c>
      <c r="W191" t="s">
        <v>27</v>
      </c>
    </row>
    <row r="192" spans="1:23" x14ac:dyDescent="0.25">
      <c r="A192" t="s">
        <v>111</v>
      </c>
      <c r="B192" t="s">
        <v>112</v>
      </c>
      <c r="C192" t="s">
        <v>46</v>
      </c>
      <c r="D192" s="1">
        <v>44081</v>
      </c>
      <c r="E192" s="14">
        <v>177</v>
      </c>
      <c r="F192" s="14">
        <v>0</v>
      </c>
      <c r="G192" s="10">
        <v>0</v>
      </c>
      <c r="H192" s="14">
        <v>76</v>
      </c>
      <c r="I192" s="14">
        <v>0</v>
      </c>
      <c r="J192" s="10">
        <v>0</v>
      </c>
      <c r="K192" s="14">
        <v>30</v>
      </c>
      <c r="L192" s="14">
        <v>0</v>
      </c>
      <c r="M192" s="10">
        <v>0</v>
      </c>
      <c r="Q192" s="14">
        <v>2</v>
      </c>
      <c r="V192" t="s">
        <v>136</v>
      </c>
      <c r="W192" t="s">
        <v>135</v>
      </c>
    </row>
    <row r="193" spans="1:23" x14ac:dyDescent="0.25">
      <c r="A193" t="s">
        <v>113</v>
      </c>
      <c r="B193" t="s">
        <v>114</v>
      </c>
      <c r="C193" t="s">
        <v>46</v>
      </c>
      <c r="D193" s="1">
        <v>44081</v>
      </c>
      <c r="E193" s="14">
        <v>807</v>
      </c>
      <c r="F193" s="14">
        <v>367</v>
      </c>
      <c r="G193" s="10">
        <v>0.45477075588599802</v>
      </c>
      <c r="H193" s="14">
        <v>16</v>
      </c>
      <c r="I193" s="14">
        <v>6</v>
      </c>
      <c r="J193" s="10">
        <v>0.375</v>
      </c>
      <c r="K193" s="14">
        <v>24</v>
      </c>
      <c r="L193" s="14">
        <v>12</v>
      </c>
      <c r="M193" s="10">
        <v>0.5</v>
      </c>
      <c r="Q193" s="14">
        <v>1</v>
      </c>
      <c r="V193" t="s">
        <v>47</v>
      </c>
      <c r="W193" t="s">
        <v>27</v>
      </c>
    </row>
    <row r="194" spans="1:23" x14ac:dyDescent="0.25">
      <c r="A194" t="s">
        <v>125</v>
      </c>
      <c r="B194" t="s">
        <v>126</v>
      </c>
      <c r="C194" t="s">
        <v>46</v>
      </c>
      <c r="D194" s="1">
        <v>44081</v>
      </c>
      <c r="E194" s="14">
        <v>992</v>
      </c>
      <c r="F194" s="14">
        <v>319</v>
      </c>
      <c r="G194" s="10">
        <v>0.32157258064516098</v>
      </c>
      <c r="H194" s="14">
        <v>30</v>
      </c>
      <c r="I194" s="14">
        <v>10</v>
      </c>
      <c r="J194" s="10">
        <v>0.33333333333333298</v>
      </c>
      <c r="K194" s="14">
        <v>19</v>
      </c>
      <c r="L194" s="14">
        <v>5</v>
      </c>
      <c r="M194" s="10">
        <v>0.26315789473684198</v>
      </c>
      <c r="Q194" s="14">
        <v>0</v>
      </c>
      <c r="V194" t="s">
        <v>47</v>
      </c>
      <c r="W194" t="s">
        <v>27</v>
      </c>
    </row>
    <row r="195" spans="1:23" x14ac:dyDescent="0.25">
      <c r="A195" t="s">
        <v>117</v>
      </c>
      <c r="B195" t="s">
        <v>118</v>
      </c>
      <c r="C195" t="s">
        <v>26</v>
      </c>
      <c r="D195" s="1">
        <v>44081</v>
      </c>
      <c r="E195" s="14">
        <v>539</v>
      </c>
      <c r="F195" s="14">
        <v>468</v>
      </c>
      <c r="G195" s="10">
        <v>0.86827458256029699</v>
      </c>
      <c r="H195" s="14">
        <v>13</v>
      </c>
      <c r="I195" s="14">
        <v>13</v>
      </c>
      <c r="J195" s="10">
        <v>1</v>
      </c>
      <c r="K195" s="14">
        <v>5</v>
      </c>
      <c r="L195" s="14">
        <v>5</v>
      </c>
      <c r="M195" s="10">
        <v>1</v>
      </c>
      <c r="Q195" s="14">
        <v>0</v>
      </c>
      <c r="V195" t="s">
        <v>27</v>
      </c>
      <c r="W195" t="s">
        <v>27</v>
      </c>
    </row>
    <row r="196" spans="1:23" x14ac:dyDescent="0.25">
      <c r="A196" t="s">
        <v>119</v>
      </c>
      <c r="B196" t="s">
        <v>120</v>
      </c>
      <c r="C196" t="s">
        <v>26</v>
      </c>
      <c r="D196" s="1">
        <v>44081</v>
      </c>
      <c r="E196" s="14">
        <v>452</v>
      </c>
      <c r="F196" s="14">
        <v>430</v>
      </c>
      <c r="G196" s="10">
        <v>0.95132743362831895</v>
      </c>
      <c r="H196" s="14">
        <v>11</v>
      </c>
      <c r="I196" s="14">
        <v>9</v>
      </c>
      <c r="J196" s="10">
        <v>0.81818181818181801</v>
      </c>
      <c r="K196" s="14">
        <v>6</v>
      </c>
      <c r="L196" s="14">
        <v>6</v>
      </c>
      <c r="M196" s="10">
        <v>1</v>
      </c>
      <c r="Q196" s="14">
        <v>0</v>
      </c>
      <c r="V196" t="s">
        <v>27</v>
      </c>
      <c r="W196" t="s">
        <v>27</v>
      </c>
    </row>
    <row r="197" spans="1:23" x14ac:dyDescent="0.25">
      <c r="A197" t="s">
        <v>121</v>
      </c>
      <c r="B197" t="s">
        <v>122</v>
      </c>
      <c r="C197" t="s">
        <v>46</v>
      </c>
      <c r="D197" s="1">
        <v>44081</v>
      </c>
      <c r="E197" s="14">
        <v>324</v>
      </c>
      <c r="F197" s="14">
        <v>0</v>
      </c>
      <c r="G197" s="10">
        <v>0</v>
      </c>
      <c r="H197" s="14">
        <v>324</v>
      </c>
      <c r="I197" s="14">
        <v>0</v>
      </c>
      <c r="J197" s="10">
        <v>0</v>
      </c>
      <c r="K197" s="14">
        <v>72</v>
      </c>
      <c r="L197" s="14">
        <v>0</v>
      </c>
      <c r="M197" s="10">
        <v>0</v>
      </c>
      <c r="Q197" s="14">
        <v>0</v>
      </c>
      <c r="V197" t="s">
        <v>134</v>
      </c>
      <c r="W197" t="s">
        <v>27</v>
      </c>
    </row>
    <row r="198" spans="1:23" s="25" customFormat="1" x14ac:dyDescent="0.25">
      <c r="D198" s="26"/>
      <c r="E198" s="27">
        <f>SUM(E164:E197)</f>
        <v>17893</v>
      </c>
      <c r="F198" s="27">
        <f>SUM(F164:F197)</f>
        <v>14113</v>
      </c>
      <c r="G198" s="28">
        <f>F198/E198</f>
        <v>0.78874420164310066</v>
      </c>
      <c r="H198" s="27">
        <f>SUM(H164:H197)</f>
        <v>846</v>
      </c>
      <c r="I198" s="27">
        <f>SUM(I164:I197)</f>
        <v>344</v>
      </c>
      <c r="J198" s="28">
        <f>I198/H198</f>
        <v>0.40661938534278957</v>
      </c>
      <c r="K198" s="27">
        <f>SUM(K164:K197)</f>
        <v>420</v>
      </c>
      <c r="L198" s="27">
        <f>SUM(L164:L197)</f>
        <v>264</v>
      </c>
      <c r="M198" s="28">
        <f>L198/K198</f>
        <v>0.62857142857142856</v>
      </c>
      <c r="Q198" s="27">
        <f>SUM(Q164:Q197)</f>
        <v>20</v>
      </c>
    </row>
    <row r="199" spans="1:23" x14ac:dyDescent="0.25">
      <c r="E199" s="14"/>
      <c r="F199" s="14"/>
      <c r="G199" s="10"/>
      <c r="H199" s="14"/>
      <c r="I199" s="14"/>
      <c r="J199" s="10"/>
      <c r="K199" s="14"/>
      <c r="L199" s="14"/>
      <c r="M199" s="10"/>
      <c r="N199" s="14"/>
      <c r="O199" s="14"/>
      <c r="P199" s="14"/>
      <c r="Q199" s="14"/>
      <c r="R199" s="14"/>
      <c r="S199" s="14"/>
      <c r="T199" s="14"/>
      <c r="U199" s="14"/>
    </row>
    <row r="200" spans="1:23" x14ac:dyDescent="0.25">
      <c r="C200" s="17" t="s">
        <v>139</v>
      </c>
      <c r="D200" s="17">
        <f>COUNTIF(D$4:D$197,"7/09/2020")</f>
        <v>34</v>
      </c>
      <c r="E200" s="35">
        <f>E198</f>
        <v>17893</v>
      </c>
      <c r="F200" s="35">
        <f t="shared" ref="F200:M200" si="10">F198</f>
        <v>14113</v>
      </c>
      <c r="G200" s="36">
        <f>G198</f>
        <v>0.78874420164310066</v>
      </c>
      <c r="H200" s="35">
        <f t="shared" si="10"/>
        <v>846</v>
      </c>
      <c r="I200" s="35">
        <f t="shared" si="10"/>
        <v>344</v>
      </c>
      <c r="J200" s="36">
        <f t="shared" si="10"/>
        <v>0.40661938534278957</v>
      </c>
      <c r="K200" s="35">
        <f t="shared" si="10"/>
        <v>420</v>
      </c>
      <c r="L200" s="35">
        <f t="shared" si="10"/>
        <v>264</v>
      </c>
      <c r="M200" s="36">
        <f t="shared" si="10"/>
        <v>0.62857142857142856</v>
      </c>
      <c r="N200" s="17"/>
      <c r="O200" s="17"/>
      <c r="P200" s="17"/>
      <c r="Q200" s="35">
        <f t="shared" ref="Q200" si="11">Q198</f>
        <v>20</v>
      </c>
    </row>
    <row r="201" spans="1:23" x14ac:dyDescent="0.25">
      <c r="C201" s="17" t="s">
        <v>140</v>
      </c>
      <c r="D201" s="17">
        <f>COUNTIF(D$4:D$197,"8/09/2020")</f>
        <v>38</v>
      </c>
      <c r="E201" s="35">
        <f>E163</f>
        <v>21764</v>
      </c>
      <c r="F201" s="35">
        <f t="shared" ref="F201:M201" si="12">F163</f>
        <v>18102</v>
      </c>
      <c r="G201" s="36">
        <f t="shared" si="12"/>
        <v>0.8317404888807205</v>
      </c>
      <c r="H201" s="35">
        <f t="shared" si="12"/>
        <v>954</v>
      </c>
      <c r="I201" s="35">
        <f t="shared" si="12"/>
        <v>507</v>
      </c>
      <c r="J201" s="36">
        <f t="shared" si="12"/>
        <v>0.53144654088050314</v>
      </c>
      <c r="K201" s="35">
        <f t="shared" si="12"/>
        <v>512</v>
      </c>
      <c r="L201" s="35">
        <f t="shared" si="12"/>
        <v>384</v>
      </c>
      <c r="M201" s="36">
        <f t="shared" si="12"/>
        <v>0.75</v>
      </c>
      <c r="N201" s="17"/>
      <c r="O201" s="17"/>
      <c r="P201" s="17"/>
      <c r="Q201" s="35">
        <f t="shared" ref="Q201" si="13">Q163</f>
        <v>31</v>
      </c>
    </row>
    <row r="202" spans="1:23" x14ac:dyDescent="0.25">
      <c r="C202" s="17" t="s">
        <v>141</v>
      </c>
      <c r="D202" s="17">
        <f>COUNTIF(D$4:D$197,"9/09/2020")</f>
        <v>35</v>
      </c>
      <c r="E202" s="35">
        <f>E124</f>
        <v>21090</v>
      </c>
      <c r="F202" s="35">
        <f t="shared" ref="F202:M202" si="14">F124</f>
        <v>18856</v>
      </c>
      <c r="G202" s="36">
        <f t="shared" si="14"/>
        <v>0.89407302038880987</v>
      </c>
      <c r="H202" s="35">
        <f t="shared" si="14"/>
        <v>910</v>
      </c>
      <c r="I202" s="35">
        <f t="shared" si="14"/>
        <v>506</v>
      </c>
      <c r="J202" s="36">
        <f t="shared" si="14"/>
        <v>0.55604395604395607</v>
      </c>
      <c r="K202" s="35">
        <f t="shared" si="14"/>
        <v>504</v>
      </c>
      <c r="L202" s="35">
        <f t="shared" si="14"/>
        <v>369</v>
      </c>
      <c r="M202" s="36">
        <f t="shared" si="14"/>
        <v>0.7321428571428571</v>
      </c>
      <c r="N202" s="17"/>
      <c r="O202" s="17"/>
      <c r="P202" s="17"/>
      <c r="Q202" s="35">
        <f t="shared" ref="Q202" si="15">Q124</f>
        <v>24</v>
      </c>
    </row>
    <row r="203" spans="1:23" x14ac:dyDescent="0.25">
      <c r="C203" s="17" t="s">
        <v>142</v>
      </c>
      <c r="D203" s="17">
        <f>COUNTIF(D$4:D$197,"10/09/2020")</f>
        <v>42</v>
      </c>
      <c r="E203" s="35">
        <f>E88</f>
        <v>26466</v>
      </c>
      <c r="F203" s="35">
        <f t="shared" ref="F203:M203" si="16">F88</f>
        <v>23852</v>
      </c>
      <c r="G203" s="36">
        <f t="shared" si="16"/>
        <v>0.90123176906219304</v>
      </c>
      <c r="H203" s="35">
        <f t="shared" si="16"/>
        <v>1041</v>
      </c>
      <c r="I203" s="35">
        <f t="shared" si="16"/>
        <v>799</v>
      </c>
      <c r="J203" s="36">
        <f t="shared" si="16"/>
        <v>0.76753121998078766</v>
      </c>
      <c r="K203" s="35">
        <f t="shared" si="16"/>
        <v>633</v>
      </c>
      <c r="L203" s="35">
        <f t="shared" si="16"/>
        <v>490</v>
      </c>
      <c r="M203" s="36">
        <f t="shared" si="16"/>
        <v>0.77409162717219593</v>
      </c>
      <c r="N203" s="17"/>
      <c r="O203" s="17"/>
      <c r="P203" s="17"/>
      <c r="Q203" s="35">
        <f t="shared" ref="Q203" si="17">Q88</f>
        <v>34</v>
      </c>
    </row>
    <row r="204" spans="1:23" x14ac:dyDescent="0.25">
      <c r="C204" s="17" t="s">
        <v>143</v>
      </c>
      <c r="D204" s="17">
        <f>COUNTIF(D$4:D$197,"11/09/2020")</f>
        <v>41</v>
      </c>
      <c r="E204" s="35">
        <f>E45</f>
        <v>25078</v>
      </c>
      <c r="F204" s="35">
        <f t="shared" ref="F204:M204" si="18">F45</f>
        <v>22081</v>
      </c>
      <c r="G204" s="36">
        <f t="shared" si="18"/>
        <v>0.88049286226971846</v>
      </c>
      <c r="H204" s="35">
        <f t="shared" si="18"/>
        <v>1039</v>
      </c>
      <c r="I204" s="35">
        <f t="shared" si="18"/>
        <v>811</v>
      </c>
      <c r="J204" s="36">
        <f t="shared" si="18"/>
        <v>0.78055822906641004</v>
      </c>
      <c r="K204" s="35">
        <f t="shared" si="18"/>
        <v>612</v>
      </c>
      <c r="L204" s="35">
        <f t="shared" si="18"/>
        <v>492</v>
      </c>
      <c r="M204" s="36">
        <f t="shared" si="18"/>
        <v>0.80392156862745101</v>
      </c>
      <c r="N204" s="17"/>
      <c r="O204" s="17"/>
      <c r="P204" s="17"/>
      <c r="Q204" s="35">
        <f t="shared" ref="Q204" si="19">Q45</f>
        <v>39</v>
      </c>
    </row>
    <row r="205" spans="1:23" x14ac:dyDescent="0.25">
      <c r="C205" s="22" t="s">
        <v>158</v>
      </c>
      <c r="D205" s="17">
        <f>MAX(D200:D204)</f>
        <v>42</v>
      </c>
      <c r="E205" s="35">
        <f>MAX(E200:E204)</f>
        <v>26466</v>
      </c>
      <c r="F205" s="35">
        <f t="shared" ref="F205:M205" si="20">MAX(F200:F204)</f>
        <v>23852</v>
      </c>
      <c r="G205" s="40">
        <f t="shared" si="20"/>
        <v>0.90123176906219304</v>
      </c>
      <c r="H205" s="35">
        <f t="shared" si="20"/>
        <v>1041</v>
      </c>
      <c r="I205" s="35">
        <f t="shared" si="20"/>
        <v>811</v>
      </c>
      <c r="J205" s="40">
        <f t="shared" si="20"/>
        <v>0.78055822906641004</v>
      </c>
      <c r="K205" s="35">
        <f t="shared" si="20"/>
        <v>633</v>
      </c>
      <c r="L205" s="35">
        <f t="shared" si="20"/>
        <v>492</v>
      </c>
      <c r="M205" s="40">
        <f t="shared" si="20"/>
        <v>0.80392156862745101</v>
      </c>
      <c r="N205" s="17"/>
      <c r="O205" s="17"/>
      <c r="P205" s="17"/>
      <c r="Q205" s="35">
        <f t="shared" ref="Q205" si="21">MAX(Q200:Q204)</f>
        <v>39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67"/>
  <sheetViews>
    <sheetView zoomScale="70" zoomScaleNormal="70" workbookViewId="0">
      <selection activeCell="A45" sqref="A45"/>
    </sheetView>
  </sheetViews>
  <sheetFormatPr defaultRowHeight="15" x14ac:dyDescent="0.25"/>
  <cols>
    <col min="1" max="1" width="44" style="63" customWidth="1"/>
    <col min="2" max="2" width="4.7109375" customWidth="1"/>
    <col min="3" max="3" width="37.42578125" style="51" customWidth="1"/>
    <col min="4" max="4" width="2.42578125" style="51" customWidth="1"/>
    <col min="5" max="5" width="37.85546875" style="51" customWidth="1"/>
    <col min="6" max="6" width="2.28515625" style="51" customWidth="1"/>
    <col min="7" max="7" width="40.28515625" style="51" customWidth="1"/>
    <col min="8" max="8" width="3.28515625" style="51" customWidth="1"/>
    <col min="9" max="9" width="40" style="51" customWidth="1"/>
    <col min="10" max="10" width="3.42578125" style="51" customWidth="1"/>
    <col min="11" max="11" width="38" style="51" customWidth="1"/>
  </cols>
  <sheetData>
    <row r="1" spans="1:11" x14ac:dyDescent="0.25">
      <c r="C1" s="84" t="s">
        <v>197</v>
      </c>
      <c r="D1" s="84"/>
      <c r="E1" s="84" t="s">
        <v>194</v>
      </c>
      <c r="F1" s="84"/>
      <c r="G1" s="84" t="s">
        <v>193</v>
      </c>
      <c r="H1" s="84"/>
      <c r="I1" s="84" t="s">
        <v>192</v>
      </c>
      <c r="J1" s="84"/>
      <c r="K1" s="84" t="s">
        <v>191</v>
      </c>
    </row>
    <row r="3" spans="1:11" x14ac:dyDescent="0.25">
      <c r="A3" s="61" t="s">
        <v>122</v>
      </c>
      <c r="C3" s="82" t="s">
        <v>122</v>
      </c>
      <c r="D3" s="81"/>
      <c r="E3" s="82" t="s">
        <v>122</v>
      </c>
      <c r="F3" s="74"/>
      <c r="G3" s="82" t="s">
        <v>122</v>
      </c>
      <c r="H3" s="74"/>
      <c r="I3" s="82" t="s">
        <v>122</v>
      </c>
      <c r="J3" s="81"/>
      <c r="K3" s="82" t="s">
        <v>122</v>
      </c>
    </row>
    <row r="4" spans="1:11" x14ac:dyDescent="0.25">
      <c r="A4" s="61" t="s">
        <v>179</v>
      </c>
      <c r="C4" s="82" t="s">
        <v>29</v>
      </c>
      <c r="D4" s="81"/>
      <c r="E4" s="82" t="s">
        <v>29</v>
      </c>
      <c r="F4" s="74"/>
      <c r="G4" s="82" t="s">
        <v>29</v>
      </c>
      <c r="H4" s="74"/>
      <c r="I4" s="82" t="s">
        <v>29</v>
      </c>
      <c r="J4" s="81"/>
      <c r="K4" s="82" t="s">
        <v>29</v>
      </c>
    </row>
    <row r="5" spans="1:11" x14ac:dyDescent="0.25">
      <c r="A5" s="61" t="s">
        <v>75</v>
      </c>
      <c r="C5" s="82" t="s">
        <v>75</v>
      </c>
      <c r="D5" s="81"/>
      <c r="E5" s="82" t="s">
        <v>75</v>
      </c>
      <c r="F5" s="74"/>
      <c r="G5" s="82" t="s">
        <v>75</v>
      </c>
      <c r="H5" s="74"/>
      <c r="I5" s="82" t="s">
        <v>75</v>
      </c>
      <c r="J5" s="81"/>
      <c r="K5" s="82" t="s">
        <v>75</v>
      </c>
    </row>
    <row r="6" spans="1:11" x14ac:dyDescent="0.25">
      <c r="A6" s="61" t="s">
        <v>114</v>
      </c>
      <c r="C6" s="82" t="s">
        <v>114</v>
      </c>
      <c r="D6" s="81"/>
      <c r="E6" s="82" t="s">
        <v>114</v>
      </c>
      <c r="F6" s="74"/>
      <c r="G6" s="82" t="s">
        <v>114</v>
      </c>
      <c r="H6" s="74"/>
      <c r="I6" s="82" t="s">
        <v>114</v>
      </c>
      <c r="J6" s="81"/>
      <c r="K6" s="82" t="s">
        <v>114</v>
      </c>
    </row>
    <row r="7" spans="1:11" x14ac:dyDescent="0.25">
      <c r="A7" s="61" t="s">
        <v>181</v>
      </c>
      <c r="C7" s="82" t="s">
        <v>89</v>
      </c>
      <c r="D7" s="81"/>
      <c r="E7" s="82" t="s">
        <v>89</v>
      </c>
      <c r="F7" s="74"/>
      <c r="G7" s="82" t="s">
        <v>89</v>
      </c>
      <c r="H7" s="74"/>
      <c r="I7" s="82" t="s">
        <v>89</v>
      </c>
      <c r="J7" s="81"/>
      <c r="K7" s="82" t="s">
        <v>89</v>
      </c>
    </row>
    <row r="8" spans="1:11" x14ac:dyDescent="0.25">
      <c r="A8" s="102" t="s">
        <v>180</v>
      </c>
      <c r="C8" s="82"/>
      <c r="E8" s="83" t="s">
        <v>35</v>
      </c>
      <c r="F8" s="73"/>
      <c r="G8" s="83" t="s">
        <v>35</v>
      </c>
      <c r="H8" s="73"/>
      <c r="I8" s="82"/>
      <c r="K8" s="82"/>
    </row>
    <row r="9" spans="1:11" x14ac:dyDescent="0.25">
      <c r="A9" s="61" t="s">
        <v>57</v>
      </c>
      <c r="C9" s="82" t="s">
        <v>57</v>
      </c>
      <c r="D9" s="81"/>
      <c r="E9" s="82" t="s">
        <v>57</v>
      </c>
      <c r="F9" s="74"/>
      <c r="G9" s="82" t="s">
        <v>57</v>
      </c>
      <c r="H9" s="74"/>
      <c r="I9" s="82" t="s">
        <v>57</v>
      </c>
      <c r="J9" s="81"/>
      <c r="K9" s="82" t="s">
        <v>57</v>
      </c>
    </row>
    <row r="10" spans="1:11" x14ac:dyDescent="0.25">
      <c r="A10" s="61" t="s">
        <v>182</v>
      </c>
      <c r="C10" s="82" t="s">
        <v>97</v>
      </c>
      <c r="D10" s="81"/>
      <c r="E10" s="82" t="s">
        <v>97</v>
      </c>
      <c r="F10" s="74"/>
      <c r="G10" s="82" t="s">
        <v>97</v>
      </c>
      <c r="H10" s="74"/>
      <c r="I10" s="82" t="s">
        <v>97</v>
      </c>
      <c r="J10" s="81"/>
      <c r="K10" s="82" t="s">
        <v>97</v>
      </c>
    </row>
    <row r="11" spans="1:11" x14ac:dyDescent="0.25">
      <c r="A11" s="62" t="s">
        <v>106</v>
      </c>
      <c r="C11" s="83" t="s">
        <v>106</v>
      </c>
      <c r="E11" s="83" t="s">
        <v>106</v>
      </c>
      <c r="F11" s="73"/>
      <c r="G11" s="83" t="s">
        <v>106</v>
      </c>
      <c r="H11" s="73"/>
      <c r="I11" s="82"/>
      <c r="K11" s="83" t="s">
        <v>106</v>
      </c>
    </row>
    <row r="12" spans="1:11" x14ac:dyDescent="0.25">
      <c r="A12" s="62" t="s">
        <v>178</v>
      </c>
      <c r="C12" s="82" t="s">
        <v>108</v>
      </c>
      <c r="D12" s="81"/>
      <c r="E12" s="82" t="s">
        <v>108</v>
      </c>
      <c r="F12" s="74"/>
      <c r="G12" s="82" t="s">
        <v>108</v>
      </c>
      <c r="H12" s="74"/>
      <c r="I12" s="82" t="s">
        <v>108</v>
      </c>
      <c r="J12" s="81"/>
      <c r="K12" s="82" t="s">
        <v>108</v>
      </c>
    </row>
    <row r="13" spans="1:11" x14ac:dyDescent="0.25">
      <c r="A13" s="61" t="s">
        <v>99</v>
      </c>
      <c r="C13" s="82" t="s">
        <v>99</v>
      </c>
      <c r="D13" s="81"/>
      <c r="E13" s="82" t="s">
        <v>99</v>
      </c>
      <c r="F13" s="74"/>
      <c r="G13" s="82" t="s">
        <v>99</v>
      </c>
      <c r="H13" s="74"/>
      <c r="I13" s="82" t="s">
        <v>99</v>
      </c>
      <c r="J13" s="81"/>
      <c r="K13" s="82" t="s">
        <v>99</v>
      </c>
    </row>
    <row r="14" spans="1:11" x14ac:dyDescent="0.25">
      <c r="A14" s="62" t="s">
        <v>172</v>
      </c>
      <c r="C14" s="83" t="s">
        <v>172</v>
      </c>
      <c r="E14" s="83" t="s">
        <v>172</v>
      </c>
      <c r="F14" s="73"/>
      <c r="G14" s="82"/>
      <c r="H14" s="73"/>
      <c r="I14" s="83" t="s">
        <v>172</v>
      </c>
      <c r="K14" s="83" t="s">
        <v>172</v>
      </c>
    </row>
    <row r="15" spans="1:11" x14ac:dyDescent="0.25">
      <c r="A15" s="61" t="s">
        <v>112</v>
      </c>
      <c r="C15" s="82" t="s">
        <v>112</v>
      </c>
      <c r="D15" s="81"/>
      <c r="E15" s="82" t="s">
        <v>112</v>
      </c>
      <c r="F15" s="74"/>
      <c r="G15" s="82" t="s">
        <v>112</v>
      </c>
      <c r="H15" s="74"/>
      <c r="I15" s="82" t="s">
        <v>112</v>
      </c>
      <c r="J15" s="81"/>
      <c r="K15" s="82" t="s">
        <v>112</v>
      </c>
    </row>
    <row r="16" spans="1:11" x14ac:dyDescent="0.25">
      <c r="A16" s="61" t="s">
        <v>79</v>
      </c>
      <c r="C16" s="82" t="s">
        <v>79</v>
      </c>
      <c r="D16" s="81"/>
      <c r="E16" s="82" t="s">
        <v>79</v>
      </c>
      <c r="F16" s="74"/>
      <c r="G16" s="82" t="s">
        <v>79</v>
      </c>
      <c r="H16" s="74"/>
      <c r="I16" s="82" t="s">
        <v>79</v>
      </c>
      <c r="J16" s="81"/>
      <c r="K16" s="82" t="s">
        <v>79</v>
      </c>
    </row>
    <row r="17" spans="1:11" x14ac:dyDescent="0.25">
      <c r="A17" s="61" t="s">
        <v>49</v>
      </c>
      <c r="C17" s="82" t="s">
        <v>49</v>
      </c>
      <c r="D17" s="81"/>
      <c r="E17" s="82" t="s">
        <v>49</v>
      </c>
      <c r="F17" s="74"/>
      <c r="G17" s="82" t="s">
        <v>49</v>
      </c>
      <c r="H17" s="74"/>
      <c r="I17" s="82" t="s">
        <v>49</v>
      </c>
      <c r="J17" s="81"/>
      <c r="K17" s="82" t="s">
        <v>49</v>
      </c>
    </row>
    <row r="18" spans="1:11" x14ac:dyDescent="0.25">
      <c r="A18" s="61" t="s">
        <v>63</v>
      </c>
      <c r="C18" s="82" t="s">
        <v>63</v>
      </c>
      <c r="D18" s="81"/>
      <c r="E18" s="82" t="s">
        <v>63</v>
      </c>
      <c r="F18" s="74"/>
      <c r="G18" s="82" t="s">
        <v>63</v>
      </c>
      <c r="H18" s="74"/>
      <c r="I18" s="82" t="s">
        <v>63</v>
      </c>
      <c r="J18" s="81"/>
      <c r="K18" s="82" t="s">
        <v>63</v>
      </c>
    </row>
    <row r="19" spans="1:11" x14ac:dyDescent="0.25">
      <c r="A19" s="61" t="s">
        <v>95</v>
      </c>
      <c r="C19" s="82" t="s">
        <v>95</v>
      </c>
      <c r="D19" s="81"/>
      <c r="E19" s="82" t="s">
        <v>95</v>
      </c>
      <c r="F19" s="74"/>
      <c r="G19" s="82" t="s">
        <v>95</v>
      </c>
      <c r="H19" s="74"/>
      <c r="I19" s="82" t="s">
        <v>95</v>
      </c>
      <c r="J19" s="81"/>
      <c r="K19" s="82" t="s">
        <v>95</v>
      </c>
    </row>
    <row r="20" spans="1:11" x14ac:dyDescent="0.25">
      <c r="A20" s="61" t="s">
        <v>61</v>
      </c>
      <c r="C20" s="82" t="s">
        <v>61</v>
      </c>
      <c r="D20" s="81"/>
      <c r="E20" s="82" t="s">
        <v>61</v>
      </c>
      <c r="F20" s="74"/>
      <c r="G20" s="82" t="s">
        <v>61</v>
      </c>
      <c r="H20" s="74"/>
      <c r="I20" s="82" t="s">
        <v>61</v>
      </c>
      <c r="J20" s="81"/>
      <c r="K20" s="82" t="s">
        <v>61</v>
      </c>
    </row>
    <row r="21" spans="1:11" x14ac:dyDescent="0.25">
      <c r="A21" s="102" t="s">
        <v>69</v>
      </c>
      <c r="C21" s="83" t="s">
        <v>69</v>
      </c>
      <c r="E21" s="82"/>
      <c r="F21" s="73"/>
      <c r="G21" s="82"/>
      <c r="H21" s="73"/>
      <c r="I21" s="82"/>
      <c r="K21" s="83" t="s">
        <v>69</v>
      </c>
    </row>
    <row r="22" spans="1:11" x14ac:dyDescent="0.25">
      <c r="A22" s="61" t="s">
        <v>71</v>
      </c>
      <c r="C22" s="83"/>
      <c r="E22" s="82"/>
      <c r="F22" s="73"/>
      <c r="G22" s="83" t="s">
        <v>71</v>
      </c>
      <c r="H22" s="73"/>
      <c r="I22" s="83" t="s">
        <v>71</v>
      </c>
      <c r="K22" s="83" t="s">
        <v>71</v>
      </c>
    </row>
    <row r="23" spans="1:11" x14ac:dyDescent="0.25">
      <c r="A23" s="61" t="s">
        <v>33</v>
      </c>
      <c r="C23" s="82" t="s">
        <v>33</v>
      </c>
      <c r="E23" s="82" t="s">
        <v>33</v>
      </c>
      <c r="F23" s="73"/>
      <c r="G23" s="82" t="s">
        <v>33</v>
      </c>
      <c r="H23" s="73"/>
      <c r="I23" s="82" t="s">
        <v>33</v>
      </c>
      <c r="K23" s="82" t="s">
        <v>33</v>
      </c>
    </row>
    <row r="24" spans="1:11" x14ac:dyDescent="0.25">
      <c r="A24" s="101" t="s">
        <v>128</v>
      </c>
      <c r="C24" s="83"/>
      <c r="D24" s="81"/>
      <c r="E24" s="83"/>
      <c r="F24" s="74"/>
      <c r="G24" s="83"/>
      <c r="H24" s="74"/>
      <c r="I24" s="83"/>
      <c r="J24" s="81"/>
      <c r="K24" s="83"/>
    </row>
    <row r="25" spans="1:11" x14ac:dyDescent="0.25">
      <c r="A25" s="62" t="s">
        <v>124</v>
      </c>
      <c r="C25" s="83" t="s">
        <v>124</v>
      </c>
      <c r="E25" s="83" t="s">
        <v>124</v>
      </c>
      <c r="F25" s="73"/>
      <c r="G25" s="83"/>
      <c r="H25" s="73"/>
      <c r="I25" s="83" t="s">
        <v>124</v>
      </c>
      <c r="K25" s="83" t="s">
        <v>124</v>
      </c>
    </row>
    <row r="26" spans="1:11" x14ac:dyDescent="0.25">
      <c r="A26" s="61" t="s">
        <v>73</v>
      </c>
      <c r="C26" s="82" t="s">
        <v>73</v>
      </c>
      <c r="E26" s="82" t="s">
        <v>73</v>
      </c>
      <c r="F26" s="73"/>
      <c r="G26" s="82" t="s">
        <v>73</v>
      </c>
      <c r="H26" s="73"/>
      <c r="I26" s="82" t="s">
        <v>73</v>
      </c>
      <c r="K26" s="82" t="s">
        <v>73</v>
      </c>
    </row>
    <row r="27" spans="1:11" x14ac:dyDescent="0.25">
      <c r="A27" s="61" t="s">
        <v>85</v>
      </c>
      <c r="C27" s="82" t="s">
        <v>85</v>
      </c>
      <c r="D27" s="81"/>
      <c r="E27" s="82" t="s">
        <v>85</v>
      </c>
      <c r="F27" s="74"/>
      <c r="G27" s="82" t="s">
        <v>85</v>
      </c>
      <c r="H27" s="74"/>
      <c r="I27" s="82" t="s">
        <v>85</v>
      </c>
      <c r="J27" s="81"/>
      <c r="K27" s="82" t="s">
        <v>85</v>
      </c>
    </row>
    <row r="28" spans="1:11" x14ac:dyDescent="0.25">
      <c r="A28" s="102" t="s">
        <v>183</v>
      </c>
      <c r="C28" s="83" t="s">
        <v>183</v>
      </c>
      <c r="D28" s="81"/>
      <c r="E28" s="82"/>
      <c r="F28" s="74"/>
      <c r="G28" s="82"/>
      <c r="H28" s="74"/>
      <c r="I28" s="82"/>
      <c r="J28" s="81"/>
      <c r="K28" s="82"/>
    </row>
    <row r="29" spans="1:11" x14ac:dyDescent="0.25">
      <c r="A29" s="102" t="s">
        <v>184</v>
      </c>
      <c r="C29" s="83"/>
      <c r="E29" s="83" t="s">
        <v>184</v>
      </c>
      <c r="F29" s="73"/>
      <c r="G29" s="82"/>
      <c r="H29" s="73"/>
      <c r="I29" s="82"/>
      <c r="K29" s="83" t="s">
        <v>184</v>
      </c>
    </row>
    <row r="30" spans="1:11" x14ac:dyDescent="0.25">
      <c r="A30" s="61" t="s">
        <v>53</v>
      </c>
      <c r="C30" s="82" t="s">
        <v>53</v>
      </c>
      <c r="E30" s="82" t="s">
        <v>53</v>
      </c>
      <c r="F30" s="73"/>
      <c r="G30" s="82" t="s">
        <v>53</v>
      </c>
      <c r="H30" s="73"/>
      <c r="I30" s="82" t="s">
        <v>53</v>
      </c>
      <c r="K30" s="82" t="s">
        <v>53</v>
      </c>
    </row>
    <row r="31" spans="1:11" x14ac:dyDescent="0.25">
      <c r="A31" s="61" t="s">
        <v>91</v>
      </c>
      <c r="C31" s="82" t="s">
        <v>91</v>
      </c>
      <c r="D31" s="81"/>
      <c r="E31" s="82" t="s">
        <v>91</v>
      </c>
      <c r="F31" s="74"/>
      <c r="G31" s="82" t="s">
        <v>91</v>
      </c>
      <c r="H31" s="74"/>
      <c r="I31" s="82" t="s">
        <v>91</v>
      </c>
      <c r="J31" s="81"/>
      <c r="K31" s="82" t="s">
        <v>91</v>
      </c>
    </row>
    <row r="32" spans="1:11" x14ac:dyDescent="0.25">
      <c r="A32" s="61" t="s">
        <v>51</v>
      </c>
      <c r="C32" s="83" t="s">
        <v>51</v>
      </c>
      <c r="D32" s="81"/>
      <c r="E32" s="83" t="s">
        <v>51</v>
      </c>
      <c r="F32" s="74"/>
      <c r="G32" s="82"/>
      <c r="H32" s="74"/>
      <c r="I32" s="83" t="s">
        <v>51</v>
      </c>
      <c r="J32" s="81"/>
      <c r="K32" s="83" t="s">
        <v>51</v>
      </c>
    </row>
    <row r="33" spans="1:11" x14ac:dyDescent="0.25">
      <c r="A33" s="102" t="s">
        <v>45</v>
      </c>
      <c r="C33" s="83" t="s">
        <v>45</v>
      </c>
      <c r="E33" s="83" t="s">
        <v>45</v>
      </c>
      <c r="F33" s="73"/>
      <c r="G33" s="82"/>
      <c r="H33" s="73"/>
      <c r="I33" s="83"/>
      <c r="K33" s="83"/>
    </row>
    <row r="34" spans="1:11" x14ac:dyDescent="0.25">
      <c r="A34" s="61" t="s">
        <v>185</v>
      </c>
      <c r="C34" s="82" t="s">
        <v>87</v>
      </c>
      <c r="E34" s="82" t="s">
        <v>87</v>
      </c>
      <c r="F34" s="73"/>
      <c r="G34" s="82" t="s">
        <v>87</v>
      </c>
      <c r="H34" s="73"/>
      <c r="I34" s="82" t="s">
        <v>87</v>
      </c>
      <c r="K34" s="82" t="s">
        <v>87</v>
      </c>
    </row>
    <row r="35" spans="1:11" x14ac:dyDescent="0.25">
      <c r="A35" s="61" t="s">
        <v>187</v>
      </c>
      <c r="C35" s="82" t="s">
        <v>77</v>
      </c>
      <c r="D35" s="81"/>
      <c r="E35" s="82" t="s">
        <v>77</v>
      </c>
      <c r="F35" s="74"/>
      <c r="G35" s="82" t="s">
        <v>77</v>
      </c>
      <c r="H35" s="74"/>
      <c r="I35" s="82" t="s">
        <v>77</v>
      </c>
      <c r="J35" s="81"/>
      <c r="K35" s="82" t="s">
        <v>77</v>
      </c>
    </row>
    <row r="36" spans="1:11" x14ac:dyDescent="0.25">
      <c r="A36" s="61" t="s">
        <v>25</v>
      </c>
      <c r="C36" s="82"/>
      <c r="D36" s="81"/>
      <c r="E36" s="83" t="s">
        <v>25</v>
      </c>
      <c r="F36" s="74"/>
      <c r="G36" s="83" t="s">
        <v>25</v>
      </c>
      <c r="H36" s="74"/>
      <c r="I36" s="83" t="s">
        <v>25</v>
      </c>
      <c r="J36" s="81"/>
      <c r="K36" s="82"/>
    </row>
    <row r="37" spans="1:11" x14ac:dyDescent="0.25">
      <c r="A37" s="61" t="s">
        <v>118</v>
      </c>
      <c r="C37" s="82" t="s">
        <v>118</v>
      </c>
      <c r="D37" s="81"/>
      <c r="E37" s="82" t="s">
        <v>118</v>
      </c>
      <c r="F37" s="74"/>
      <c r="G37" s="82" t="s">
        <v>118</v>
      </c>
      <c r="H37" s="74"/>
      <c r="I37" s="82" t="s">
        <v>118</v>
      </c>
      <c r="J37" s="81"/>
      <c r="K37" s="82" t="s">
        <v>118</v>
      </c>
    </row>
    <row r="38" spans="1:11" x14ac:dyDescent="0.25">
      <c r="A38" s="101" t="s">
        <v>43</v>
      </c>
      <c r="C38" s="83"/>
      <c r="E38" s="83"/>
      <c r="F38" s="73"/>
      <c r="G38" s="83"/>
      <c r="H38" s="73"/>
      <c r="I38" s="83"/>
      <c r="K38" s="83"/>
    </row>
    <row r="39" spans="1:11" x14ac:dyDescent="0.25">
      <c r="A39" s="61" t="s">
        <v>116</v>
      </c>
      <c r="C39" s="83" t="s">
        <v>116</v>
      </c>
      <c r="E39" s="83"/>
      <c r="F39" s="73"/>
      <c r="G39" s="83" t="s">
        <v>116</v>
      </c>
      <c r="H39" s="73"/>
      <c r="I39" s="83" t="s">
        <v>116</v>
      </c>
      <c r="K39" s="83" t="s">
        <v>116</v>
      </c>
    </row>
    <row r="40" spans="1:11" x14ac:dyDescent="0.25">
      <c r="A40" s="61" t="s">
        <v>126</v>
      </c>
      <c r="C40" s="83"/>
      <c r="E40" s="83" t="s">
        <v>126</v>
      </c>
      <c r="F40" s="73"/>
      <c r="G40" s="83" t="s">
        <v>126</v>
      </c>
      <c r="H40" s="73"/>
      <c r="I40" s="83" t="s">
        <v>126</v>
      </c>
      <c r="K40" s="83" t="s">
        <v>126</v>
      </c>
    </row>
    <row r="41" spans="1:11" x14ac:dyDescent="0.25">
      <c r="A41" s="102" t="s">
        <v>186</v>
      </c>
      <c r="C41" s="83"/>
      <c r="E41" s="83"/>
      <c r="F41" s="73"/>
      <c r="G41" s="83"/>
      <c r="H41" s="73"/>
      <c r="I41" s="83" t="s">
        <v>39</v>
      </c>
      <c r="K41" s="83" t="s">
        <v>39</v>
      </c>
    </row>
    <row r="42" spans="1:11" x14ac:dyDescent="0.25">
      <c r="A42" s="61" t="s">
        <v>83</v>
      </c>
      <c r="C42" s="83" t="s">
        <v>83</v>
      </c>
      <c r="E42" s="83" t="s">
        <v>83</v>
      </c>
      <c r="F42" s="73"/>
      <c r="G42" s="83"/>
      <c r="H42" s="73"/>
      <c r="I42" s="83" t="s">
        <v>83</v>
      </c>
      <c r="K42" s="83" t="s">
        <v>83</v>
      </c>
    </row>
    <row r="43" spans="1:11" x14ac:dyDescent="0.25">
      <c r="A43" s="61" t="s">
        <v>189</v>
      </c>
      <c r="C43" s="83" t="s">
        <v>120</v>
      </c>
      <c r="E43" s="83" t="s">
        <v>120</v>
      </c>
      <c r="F43" s="73"/>
      <c r="G43" s="83" t="s">
        <v>120</v>
      </c>
      <c r="I43" s="83" t="s">
        <v>120</v>
      </c>
      <c r="K43" s="83" t="s">
        <v>120</v>
      </c>
    </row>
    <row r="44" spans="1:11" x14ac:dyDescent="0.25">
      <c r="A44" s="102" t="s">
        <v>65</v>
      </c>
      <c r="C44" s="83"/>
      <c r="E44" s="83" t="s">
        <v>65</v>
      </c>
      <c r="F44" s="73"/>
      <c r="G44" s="83"/>
      <c r="I44" s="83" t="s">
        <v>65</v>
      </c>
      <c r="K44" s="83"/>
    </row>
    <row r="45" spans="1:11" x14ac:dyDescent="0.25">
      <c r="A45" s="103" t="s">
        <v>110</v>
      </c>
      <c r="C45" s="83"/>
      <c r="E45" s="83"/>
      <c r="F45" s="73"/>
      <c r="G45" s="83" t="s">
        <v>110</v>
      </c>
      <c r="I45" s="83"/>
      <c r="K45" s="83" t="s">
        <v>110</v>
      </c>
    </row>
    <row r="46" spans="1:11" x14ac:dyDescent="0.25">
      <c r="A46" s="62" t="s">
        <v>188</v>
      </c>
      <c r="C46" s="82" t="s">
        <v>104</v>
      </c>
      <c r="D46" s="81"/>
      <c r="E46" s="82" t="s">
        <v>104</v>
      </c>
      <c r="F46" s="74"/>
      <c r="G46" s="82" t="s">
        <v>104</v>
      </c>
      <c r="H46" s="81"/>
      <c r="I46" s="82" t="s">
        <v>104</v>
      </c>
      <c r="J46" s="81"/>
      <c r="K46" s="82" t="s">
        <v>104</v>
      </c>
    </row>
    <row r="47" spans="1:11" x14ac:dyDescent="0.25">
      <c r="A47" s="61" t="s">
        <v>81</v>
      </c>
      <c r="C47" s="82" t="s">
        <v>81</v>
      </c>
      <c r="D47" s="81"/>
      <c r="E47" s="82" t="s">
        <v>81</v>
      </c>
      <c r="F47" s="74"/>
      <c r="G47" s="82" t="s">
        <v>81</v>
      </c>
      <c r="H47" s="81"/>
      <c r="I47" s="82" t="s">
        <v>81</v>
      </c>
      <c r="J47" s="81"/>
      <c r="K47" s="82" t="s">
        <v>81</v>
      </c>
    </row>
    <row r="48" spans="1:11" x14ac:dyDescent="0.25">
      <c r="A48" s="61" t="s">
        <v>67</v>
      </c>
      <c r="C48" s="82" t="s">
        <v>67</v>
      </c>
      <c r="D48" s="81"/>
      <c r="E48" s="82" t="s">
        <v>67</v>
      </c>
      <c r="F48" s="81"/>
      <c r="G48" s="82" t="s">
        <v>67</v>
      </c>
      <c r="H48" s="81"/>
      <c r="I48" s="82" t="s">
        <v>67</v>
      </c>
      <c r="J48" s="81"/>
      <c r="K48" s="82" t="s">
        <v>67</v>
      </c>
    </row>
    <row r="49" spans="1:11" x14ac:dyDescent="0.25">
      <c r="A49" s="61" t="s">
        <v>101</v>
      </c>
      <c r="C49" s="82" t="s">
        <v>101</v>
      </c>
      <c r="D49" s="81"/>
      <c r="E49" s="82" t="s">
        <v>101</v>
      </c>
      <c r="F49" s="81"/>
      <c r="G49" s="82" t="s">
        <v>101</v>
      </c>
      <c r="H49" s="81"/>
      <c r="I49" s="82" t="s">
        <v>101</v>
      </c>
      <c r="J49" s="81"/>
      <c r="K49" s="82" t="s">
        <v>101</v>
      </c>
    </row>
    <row r="50" spans="1:11" x14ac:dyDescent="0.25">
      <c r="A50" s="61" t="s">
        <v>37</v>
      </c>
      <c r="C50" s="82" t="s">
        <v>37</v>
      </c>
      <c r="D50" s="81"/>
      <c r="E50" s="82" t="s">
        <v>37</v>
      </c>
      <c r="F50" s="81"/>
      <c r="G50" s="82" t="s">
        <v>37</v>
      </c>
      <c r="H50" s="81"/>
      <c r="I50" s="82" t="s">
        <v>37</v>
      </c>
      <c r="J50" s="81"/>
      <c r="K50" s="82" t="s">
        <v>37</v>
      </c>
    </row>
    <row r="51" spans="1:11" x14ac:dyDescent="0.25">
      <c r="A51" s="61" t="s">
        <v>41</v>
      </c>
      <c r="C51" s="82" t="s">
        <v>41</v>
      </c>
      <c r="D51" s="81"/>
      <c r="E51" s="82" t="s">
        <v>41</v>
      </c>
      <c r="F51" s="81"/>
      <c r="G51" s="82" t="s">
        <v>41</v>
      </c>
      <c r="H51" s="81"/>
      <c r="I51" s="82" t="s">
        <v>93</v>
      </c>
      <c r="J51" s="81"/>
      <c r="K51" s="82" t="s">
        <v>41</v>
      </c>
    </row>
    <row r="52" spans="1:11" x14ac:dyDescent="0.25">
      <c r="A52" s="61" t="s">
        <v>93</v>
      </c>
      <c r="C52" s="83" t="s">
        <v>93</v>
      </c>
      <c r="E52" s="83" t="s">
        <v>93</v>
      </c>
      <c r="G52" s="83" t="s">
        <v>93</v>
      </c>
      <c r="I52" s="83"/>
      <c r="K52" s="83" t="s">
        <v>93</v>
      </c>
    </row>
    <row r="53" spans="1:11" x14ac:dyDescent="0.25">
      <c r="C53" s="83"/>
      <c r="E53" s="83"/>
      <c r="G53" s="83"/>
      <c r="K53" s="83"/>
    </row>
    <row r="55" spans="1:11" x14ac:dyDescent="0.25">
      <c r="D55" s="81"/>
      <c r="F55" s="74"/>
      <c r="H55" s="74"/>
    </row>
    <row r="56" spans="1:11" x14ac:dyDescent="0.25">
      <c r="J56" s="81"/>
    </row>
    <row r="62" spans="1:11" x14ac:dyDescent="0.25">
      <c r="E62" s="82"/>
      <c r="I62" s="82"/>
      <c r="K62" s="82"/>
    </row>
    <row r="64" spans="1:11" x14ac:dyDescent="0.25">
      <c r="C64" s="82"/>
    </row>
    <row r="67" spans="7:7" x14ac:dyDescent="0.25">
      <c r="G67" s="82"/>
    </row>
  </sheetData>
  <sortState ref="A3:A52">
    <sortCondition ref="A5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Analysis</vt:lpstr>
      <vt:lpstr>we 2nd Oct</vt:lpstr>
      <vt:lpstr>we 25th Sep</vt:lpstr>
      <vt:lpstr>we 18th Sep</vt:lpstr>
      <vt:lpstr>we 11th Sep</vt:lpstr>
      <vt:lpstr>Returns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Wood John</cp:lastModifiedBy>
  <dcterms:created xsi:type="dcterms:W3CDTF">2016-07-06T08:22:49Z</dcterms:created>
  <dcterms:modified xsi:type="dcterms:W3CDTF">2020-10-07T10:49:47Z</dcterms:modified>
</cp:coreProperties>
</file>